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our Order Summary" sheetId="1" r:id="rId4"/>
    <sheet state="visible" name="PU Holds" sheetId="2" r:id="rId5"/>
    <sheet state="visible" name="Fiberglass volumes 2024" sheetId="3" r:id="rId6"/>
  </sheets>
  <definedNames/>
  <calcPr/>
</workbook>
</file>

<file path=xl/sharedStrings.xml><?xml version="1.0" encoding="utf-8"?>
<sst xmlns="http://schemas.openxmlformats.org/spreadsheetml/2006/main" count="318" uniqueCount="308">
  <si>
    <t>Under Blue Hold Order Form</t>
  </si>
  <si>
    <t>Order Date</t>
  </si>
  <si>
    <t>Contact Name</t>
  </si>
  <si>
    <t>Delivery Address</t>
  </si>
  <si>
    <t>Company Name</t>
  </si>
  <si>
    <t>Invoice Address</t>
  </si>
  <si>
    <t>Contact Telephone</t>
  </si>
  <si>
    <t>Contact Email</t>
  </si>
  <si>
    <t>Notes</t>
  </si>
  <si>
    <t>Holds</t>
  </si>
  <si>
    <t>No. of Holds</t>
  </si>
  <si>
    <t>pcs</t>
  </si>
  <si>
    <t>No. of Sets</t>
  </si>
  <si>
    <t>sets</t>
  </si>
  <si>
    <t xml:space="preserve">Weight </t>
  </si>
  <si>
    <t>kg</t>
  </si>
  <si>
    <t>Price
Ex VAT</t>
  </si>
  <si>
    <t>Fiberglass Volumes</t>
  </si>
  <si>
    <t>No. of holds</t>
  </si>
  <si>
    <t>Total Sets</t>
  </si>
  <si>
    <t>Total Holds</t>
  </si>
  <si>
    <t>Total Weight (kg)</t>
  </si>
  <si>
    <t>Total Cost</t>
  </si>
  <si>
    <t>Product ID</t>
  </si>
  <si>
    <t>Product</t>
  </si>
  <si>
    <t>Weight
(kg)</t>
  </si>
  <si>
    <t>Product Image</t>
  </si>
  <si>
    <t xml:space="preserve">Price
Ex VAT </t>
  </si>
  <si>
    <t>Yellow</t>
  </si>
  <si>
    <t>Red</t>
  </si>
  <si>
    <t>Blue</t>
  </si>
  <si>
    <t>Black</t>
  </si>
  <si>
    <t>Fluoro Orange</t>
  </si>
  <si>
    <t>Fluoro Green</t>
  </si>
  <si>
    <t>Fluoro Pink</t>
  </si>
  <si>
    <t>Violet</t>
  </si>
  <si>
    <t>Sets
Ordered</t>
  </si>
  <si>
    <t xml:space="preserve">Cost </t>
  </si>
  <si>
    <t>Dual Texture</t>
  </si>
  <si>
    <t>D001</t>
  </si>
  <si>
    <t>D 001 Screw on</t>
  </si>
  <si>
    <t>D002</t>
  </si>
  <si>
    <t>D 002</t>
  </si>
  <si>
    <t>D003</t>
  </si>
  <si>
    <t>D 003</t>
  </si>
  <si>
    <t>Edges</t>
  </si>
  <si>
    <t>E001</t>
  </si>
  <si>
    <t>E 001</t>
  </si>
  <si>
    <t>E002</t>
  </si>
  <si>
    <t>E 002</t>
  </si>
  <si>
    <t>E003</t>
  </si>
  <si>
    <t>E 003</t>
  </si>
  <si>
    <t>E004</t>
  </si>
  <si>
    <t>E 004 Screw on</t>
  </si>
  <si>
    <t>E005</t>
  </si>
  <si>
    <t>E 005</t>
  </si>
  <si>
    <t>E006</t>
  </si>
  <si>
    <t>E 006 Screw on</t>
  </si>
  <si>
    <t>E007</t>
  </si>
  <si>
    <t>E 007 Screw on</t>
  </si>
  <si>
    <t>E008</t>
  </si>
  <si>
    <t>E 008 Screw on</t>
  </si>
  <si>
    <t>E009</t>
  </si>
  <si>
    <t>E 009</t>
  </si>
  <si>
    <t>E010</t>
  </si>
  <si>
    <t>E 010</t>
  </si>
  <si>
    <t>E011</t>
  </si>
  <si>
    <t>E 011</t>
  </si>
  <si>
    <t>E012</t>
  </si>
  <si>
    <t>E 012</t>
  </si>
  <si>
    <t>Jugs</t>
  </si>
  <si>
    <t>J001</t>
  </si>
  <si>
    <t>J 001</t>
  </si>
  <si>
    <t>J002</t>
  </si>
  <si>
    <t>J 002</t>
  </si>
  <si>
    <t>J003</t>
  </si>
  <si>
    <t>J 003</t>
  </si>
  <si>
    <t>J004</t>
  </si>
  <si>
    <t>J 004</t>
  </si>
  <si>
    <t>J005</t>
  </si>
  <si>
    <t>J 005</t>
  </si>
  <si>
    <t>J006</t>
  </si>
  <si>
    <t>J 006</t>
  </si>
  <si>
    <t>J007</t>
  </si>
  <si>
    <t>J 007</t>
  </si>
  <si>
    <t>J008</t>
  </si>
  <si>
    <t>J 008</t>
  </si>
  <si>
    <t>J009</t>
  </si>
  <si>
    <t>J 009</t>
  </si>
  <si>
    <t>J010</t>
  </si>
  <si>
    <t>J 010 Screw on</t>
  </si>
  <si>
    <t>J011</t>
  </si>
  <si>
    <t>J 011</t>
  </si>
  <si>
    <t>J012</t>
  </si>
  <si>
    <t>J 012</t>
  </si>
  <si>
    <t>J013</t>
  </si>
  <si>
    <t>J 013</t>
  </si>
  <si>
    <t>J014</t>
  </si>
  <si>
    <t>J 014</t>
  </si>
  <si>
    <t>J015</t>
  </si>
  <si>
    <t>J 015</t>
  </si>
  <si>
    <t>J016</t>
  </si>
  <si>
    <t>J 016</t>
  </si>
  <si>
    <t>J017</t>
  </si>
  <si>
    <t>J 017</t>
  </si>
  <si>
    <t>J018</t>
  </si>
  <si>
    <t>J 018</t>
  </si>
  <si>
    <t>J019</t>
  </si>
  <si>
    <t>J 019</t>
  </si>
  <si>
    <t>J020</t>
  </si>
  <si>
    <t>J 020</t>
  </si>
  <si>
    <t>J021</t>
  </si>
  <si>
    <t>J 021</t>
  </si>
  <si>
    <t>J022</t>
  </si>
  <si>
    <t>J 022</t>
  </si>
  <si>
    <t>J023</t>
  </si>
  <si>
    <t>J 023</t>
  </si>
  <si>
    <t>J024</t>
  </si>
  <si>
    <t>J 024</t>
  </si>
  <si>
    <t>J025</t>
  </si>
  <si>
    <t>J 025</t>
  </si>
  <si>
    <t>J026</t>
  </si>
  <si>
    <t>J 026</t>
  </si>
  <si>
    <t>J027</t>
  </si>
  <si>
    <t>J 027</t>
  </si>
  <si>
    <t>J028</t>
  </si>
  <si>
    <t>J 028</t>
  </si>
  <si>
    <t>J029</t>
  </si>
  <si>
    <t>J 029</t>
  </si>
  <si>
    <t>J030</t>
  </si>
  <si>
    <t>J 030</t>
  </si>
  <si>
    <t>J031</t>
  </si>
  <si>
    <t>J 031</t>
  </si>
  <si>
    <t>J032</t>
  </si>
  <si>
    <t>J 032</t>
  </si>
  <si>
    <t>J033</t>
  </si>
  <si>
    <t>J 033</t>
  </si>
  <si>
    <t>J034</t>
  </si>
  <si>
    <t>J 034</t>
  </si>
  <si>
    <t>J035</t>
  </si>
  <si>
    <t>J 035</t>
  </si>
  <si>
    <t>J036</t>
  </si>
  <si>
    <t>J 036</t>
  </si>
  <si>
    <t>J037</t>
  </si>
  <si>
    <t>J 037</t>
  </si>
  <si>
    <t>J038</t>
  </si>
  <si>
    <t>J 038</t>
  </si>
  <si>
    <t>J039</t>
  </si>
  <si>
    <t>J 039</t>
  </si>
  <si>
    <t>J040</t>
  </si>
  <si>
    <t>J 040</t>
  </si>
  <si>
    <t>J041</t>
  </si>
  <si>
    <t>J 041</t>
  </si>
  <si>
    <t>J042</t>
  </si>
  <si>
    <t>J 042</t>
  </si>
  <si>
    <t>J043</t>
  </si>
  <si>
    <t>J 043</t>
  </si>
  <si>
    <t>Pinches</t>
  </si>
  <si>
    <t>P001</t>
  </si>
  <si>
    <t>P 001</t>
  </si>
  <si>
    <t>P002</t>
  </si>
  <si>
    <t>P 002</t>
  </si>
  <si>
    <t>P003</t>
  </si>
  <si>
    <t>P 003</t>
  </si>
  <si>
    <t>P004</t>
  </si>
  <si>
    <t>P 004</t>
  </si>
  <si>
    <t>P005</t>
  </si>
  <si>
    <t>P 005</t>
  </si>
  <si>
    <t>P006</t>
  </si>
  <si>
    <t>P 006</t>
  </si>
  <si>
    <t>P007</t>
  </si>
  <si>
    <t>P 007</t>
  </si>
  <si>
    <t>P008</t>
  </si>
  <si>
    <t>P 008</t>
  </si>
  <si>
    <t>P009</t>
  </si>
  <si>
    <t>P 009</t>
  </si>
  <si>
    <t>P010</t>
  </si>
  <si>
    <t>P 010</t>
  </si>
  <si>
    <t>P011</t>
  </si>
  <si>
    <t>P 011</t>
  </si>
  <si>
    <t>P012</t>
  </si>
  <si>
    <t>P 012</t>
  </si>
  <si>
    <t>P013</t>
  </si>
  <si>
    <t>P 013</t>
  </si>
  <si>
    <t>P014</t>
  </si>
  <si>
    <t>P 014</t>
  </si>
  <si>
    <t>P015</t>
  </si>
  <si>
    <t>P 015</t>
  </si>
  <si>
    <t>P016</t>
  </si>
  <si>
    <t>P 016</t>
  </si>
  <si>
    <t>Slopers</t>
  </si>
  <si>
    <t>S001</t>
  </si>
  <si>
    <t>S 001</t>
  </si>
  <si>
    <t>S002</t>
  </si>
  <si>
    <t>S 002</t>
  </si>
  <si>
    <t>S003</t>
  </si>
  <si>
    <t>S 003</t>
  </si>
  <si>
    <t>S004</t>
  </si>
  <si>
    <t>S 004</t>
  </si>
  <si>
    <t>S005</t>
  </si>
  <si>
    <t>S 005</t>
  </si>
  <si>
    <t>S006</t>
  </si>
  <si>
    <t>S 006</t>
  </si>
  <si>
    <t>S007</t>
  </si>
  <si>
    <t>S 007</t>
  </si>
  <si>
    <t>S008</t>
  </si>
  <si>
    <t>S 008</t>
  </si>
  <si>
    <t>S009</t>
  </si>
  <si>
    <t>S 009</t>
  </si>
  <si>
    <t>S010</t>
  </si>
  <si>
    <t>S 010</t>
  </si>
  <si>
    <t>S011</t>
  </si>
  <si>
    <t>S 011</t>
  </si>
  <si>
    <t>S012</t>
  </si>
  <si>
    <t>S 012</t>
  </si>
  <si>
    <t>S013</t>
  </si>
  <si>
    <t>S 013</t>
  </si>
  <si>
    <t>S014</t>
  </si>
  <si>
    <t>S 014</t>
  </si>
  <si>
    <t>S015</t>
  </si>
  <si>
    <t>S 015</t>
  </si>
  <si>
    <t>S016</t>
  </si>
  <si>
    <t>S 016</t>
  </si>
  <si>
    <t>S017</t>
  </si>
  <si>
    <t>S 017</t>
  </si>
  <si>
    <t>S018</t>
  </si>
  <si>
    <t>S 018</t>
  </si>
  <si>
    <t>S019</t>
  </si>
  <si>
    <t>S 019</t>
  </si>
  <si>
    <t>S020</t>
  </si>
  <si>
    <t>S 020</t>
  </si>
  <si>
    <t>S021</t>
  </si>
  <si>
    <t>S 021</t>
  </si>
  <si>
    <t>S022</t>
  </si>
  <si>
    <t>S 022</t>
  </si>
  <si>
    <t>S023</t>
  </si>
  <si>
    <t>S 023</t>
  </si>
  <si>
    <t>S024</t>
  </si>
  <si>
    <t>S 024</t>
  </si>
  <si>
    <t>S025</t>
  </si>
  <si>
    <t>S 025 Screw on</t>
  </si>
  <si>
    <t>S026</t>
  </si>
  <si>
    <t>S 026 Screw on</t>
  </si>
  <si>
    <t>S027</t>
  </si>
  <si>
    <t>S 027</t>
  </si>
  <si>
    <t>S028</t>
  </si>
  <si>
    <t>S 028</t>
  </si>
  <si>
    <t>S029</t>
  </si>
  <si>
    <t>S 029</t>
  </si>
  <si>
    <t>S030</t>
  </si>
  <si>
    <t>S 030</t>
  </si>
  <si>
    <t>S031</t>
  </si>
  <si>
    <t>S 031</t>
  </si>
  <si>
    <t>S032</t>
  </si>
  <si>
    <t>S 032</t>
  </si>
  <si>
    <t>S033</t>
  </si>
  <si>
    <t>S 033</t>
  </si>
  <si>
    <t>UNDER BLUE HOLD</t>
  </si>
  <si>
    <t xml:space="preserve">Order Sheet 	</t>
  </si>
  <si>
    <t>Update: Dec. 2023</t>
  </si>
  <si>
    <t xml:space="preserve">Order Date: </t>
  </si>
  <si>
    <t xml:space="preserve">Invoice#: </t>
  </si>
  <si>
    <t>Contact Email:</t>
  </si>
  <si>
    <t>Company Name:</t>
  </si>
  <si>
    <t>Delivery Address:</t>
  </si>
  <si>
    <t xml:space="preserve">Phone: </t>
  </si>
  <si>
    <t>Contact Name:</t>
  </si>
  <si>
    <t>Invoice Address:</t>
  </si>
  <si>
    <t xml:space="preserve">*Please send your completed order sheet to </t>
  </si>
  <si>
    <t>ikuko@hotch-hold.com</t>
  </si>
  <si>
    <t xml:space="preserve">Order: </t>
  </si>
  <si>
    <t xml:space="preserve">To be produced by, date: </t>
  </si>
  <si>
    <t>Walltopia Numbered at the pictures</t>
  </si>
  <si>
    <t>Fiberglass Volumes Name:</t>
  </si>
  <si>
    <t>SAP Code</t>
  </si>
  <si>
    <t>#</t>
  </si>
  <si>
    <t xml:space="preserve"> Retail Price CHF</t>
  </si>
  <si>
    <t>Silver Gray RAL 7001</t>
  </si>
  <si>
    <t>Yellow RAL 1018</t>
  </si>
  <si>
    <t>Red RAL 3020</t>
  </si>
  <si>
    <t>Blue RAL 5015</t>
  </si>
  <si>
    <t>Green RAL 6002</t>
  </si>
  <si>
    <t>Black RAL 9005</t>
  </si>
  <si>
    <t>White RAL 9003</t>
  </si>
  <si>
    <t>Orange RAL 2003</t>
  </si>
  <si>
    <t>Other, RAL</t>
  </si>
  <si>
    <t>Logo</t>
  </si>
  <si>
    <t>Total price CHF</t>
  </si>
  <si>
    <t>BM_001</t>
  </si>
  <si>
    <t>BM_002</t>
  </si>
  <si>
    <t>BM_003</t>
  </si>
  <si>
    <t>BM_004</t>
  </si>
  <si>
    <t>BM_005</t>
  </si>
  <si>
    <t>BM_006</t>
  </si>
  <si>
    <t>BM_007</t>
  </si>
  <si>
    <t>BM_008</t>
  </si>
  <si>
    <t>BM_009</t>
  </si>
  <si>
    <t>BM_010</t>
  </si>
  <si>
    <t>BM_011</t>
  </si>
  <si>
    <t>BM_012</t>
  </si>
  <si>
    <t xml:space="preserve">TOTAL: </t>
  </si>
  <si>
    <t>Notes:</t>
  </si>
  <si>
    <t>Contact:Ikuko Serata</t>
  </si>
  <si>
    <t>UNDER BLUE HOLD Global Marketing Manager</t>
  </si>
  <si>
    <t>Hotch Hold Inc.</t>
  </si>
  <si>
    <t>1-3-2, Mukohara, Higashiyamato, Tokyo, Japan</t>
  </si>
  <si>
    <t>WhatsApp +81(0)80-5486-7497</t>
  </si>
  <si>
    <t>https://www.instagram.com/ubh.global/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</si>
</sst>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d/m/yyyy"/>
    <numFmt numFmtId="165" formatCode="&quot;£&quot;#,##0.00"/>
    <numFmt numFmtId="166" formatCode="#,##0&quot; &quot;;[Red]&quot;-&quot;#,##0&quot; &quot;"/>
    <numFmt numFmtId="167" formatCode="[$CHF]#,##0.00"/>
    <numFmt numFmtId="168" formatCode="_([$€-2]* #,##0.00_);_([$€-2]* \(#,##0.00\);_([$€-2]* &quot;-&quot;??_);_(@_)"/>
    <numFmt numFmtId="169" formatCode="0.00_);[Red]\(0.00\)"/>
    <numFmt numFmtId="170" formatCode="0.000"/>
    <numFmt numFmtId="171" formatCode="0.0"/>
    <numFmt numFmtId="172" formatCode="[$¥-411]#,##0.00;\-[$¥-411]#,##0.00"/>
    <numFmt numFmtId="173" formatCode="[$€]#,##0.00"/>
    <numFmt numFmtId="174" formatCode="&quot;€&quot;#,##0.00;[Red]&quot;€&quot;#,##0.00"/>
    <numFmt numFmtId="175" formatCode="[$€-462]\ #,##0.00;\-[$€-462]\ #,##0.00"/>
  </numFmts>
  <fonts count="43">
    <font>
      <sz val="10.0"/>
      <color rgb="FF000000"/>
      <name val="Arial"/>
      <scheme val="minor"/>
    </font>
    <font>
      <sz val="11.0"/>
      <color theme="1"/>
      <name val="Calibri"/>
    </font>
    <font>
      <sz val="11.0"/>
      <color rgb="FF000000"/>
      <name val="游ゴシック"/>
    </font>
    <font>
      <b/>
      <sz val="18.0"/>
      <color rgb="FFFFFFFF"/>
      <name val="Calibri"/>
    </font>
    <font/>
    <font>
      <b/>
      <sz val="11.0"/>
      <color rgb="FFFFFFFF"/>
      <name val="Calibri"/>
    </font>
    <font>
      <sz val="11.0"/>
      <color rgb="FFFFFFFF"/>
      <name val="Calibri"/>
    </font>
    <font>
      <b/>
      <sz val="12.0"/>
      <color rgb="FFFFFFFF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i/>
      <sz val="36.0"/>
      <color theme="1"/>
      <name val="Calibri"/>
    </font>
    <font>
      <b/>
      <sz val="11.0"/>
      <color rgb="FF000000"/>
      <name val="Calibri"/>
    </font>
    <font>
      <b/>
      <i/>
      <sz val="24.0"/>
      <color rgb="FFFFFFFF"/>
      <name val="Calibri"/>
    </font>
    <font>
      <sz val="11.0"/>
      <color rgb="FF000000"/>
      <name val="Calibri"/>
    </font>
    <font>
      <u/>
      <sz val="11.0"/>
      <color theme="10"/>
      <name val="游ゴシック"/>
    </font>
    <font>
      <b/>
      <sz val="11.0"/>
      <color theme="1"/>
      <name val="Calibri"/>
    </font>
    <font>
      <b/>
      <sz val="11.0"/>
      <color rgb="FF666666"/>
      <name val="Calibri"/>
    </font>
    <font>
      <sz val="11.0"/>
      <color rgb="FF666666"/>
      <name val="Calibri"/>
    </font>
    <font>
      <sz val="11.0"/>
      <color theme="1"/>
      <name val="MS PGothic"/>
    </font>
    <font>
      <sz val="10.0"/>
      <color rgb="FF000000"/>
      <name val="MS PGothic"/>
    </font>
    <font>
      <b/>
      <sz val="14.0"/>
      <color rgb="FFFFFFFF"/>
      <name val="Abadi"/>
    </font>
    <font>
      <b/>
      <sz val="16.0"/>
      <color theme="0"/>
      <name val="Calibri"/>
    </font>
    <font>
      <b/>
      <sz val="12.0"/>
      <color theme="0"/>
      <name val="Calibri"/>
    </font>
    <font>
      <u/>
      <sz val="11.0"/>
      <color rgb="FF0000FF"/>
      <name val="MS PGothic"/>
    </font>
    <font>
      <sz val="11.0"/>
      <color theme="0"/>
      <name val="Abadi"/>
    </font>
    <font>
      <b/>
      <sz val="11.0"/>
      <color theme="0"/>
      <name val="Calibri"/>
    </font>
    <font>
      <b/>
      <sz val="11.0"/>
      <color rgb="FF000000"/>
      <name val="MS PGothic"/>
    </font>
    <font>
      <sz val="11.0"/>
      <color rgb="FF000000"/>
      <name val="MS PGothic"/>
    </font>
    <font>
      <sz val="11.0"/>
      <color theme="0"/>
      <name val="Calibri"/>
    </font>
    <font>
      <u/>
      <sz val="11.0"/>
      <color theme="10"/>
      <name val="Calibri"/>
    </font>
    <font>
      <b/>
      <sz val="14.0"/>
      <color rgb="FFFF0000"/>
      <name val="Calibri"/>
    </font>
    <font>
      <b/>
      <sz val="12.0"/>
      <color theme="1"/>
      <name val="MS PGothic"/>
    </font>
    <font>
      <sz val="10.0"/>
      <color theme="1"/>
      <name val="Arial"/>
    </font>
    <font>
      <b/>
      <sz val="10.0"/>
      <color rgb="FF000000"/>
      <name val="MS PGothic"/>
    </font>
    <font>
      <b/>
      <sz val="10.0"/>
      <color rgb="FFFF0000"/>
      <name val="MS PGothic"/>
    </font>
    <font>
      <sz val="10.0"/>
      <color rgb="FF000000"/>
      <name val="Calibri"/>
    </font>
    <font>
      <b/>
      <sz val="10.0"/>
      <color rgb="FFFFFFFF"/>
      <name val="MS PGothic"/>
    </font>
    <font>
      <u/>
      <sz val="11.0"/>
      <color rgb="FF0070C0"/>
      <name val="MS PGothic"/>
    </font>
    <font>
      <sz val="10.0"/>
      <color theme="1"/>
      <name val="MS PGothic"/>
    </font>
    <font>
      <sz val="10.0"/>
      <color rgb="FFFFFFFF"/>
      <name val="MS PGothic"/>
    </font>
    <font>
      <u/>
      <sz val="11.0"/>
      <color rgb="FF0000FF"/>
      <name val="MS PGothic"/>
    </font>
    <font>
      <sz val="12.0"/>
      <color rgb="FF000000"/>
      <name val="MS PGothic"/>
    </font>
    <font>
      <u/>
      <sz val="12.0"/>
      <color rgb="FF0000FF"/>
      <name val="MS PGothic"/>
    </font>
  </fonts>
  <fills count="2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800080"/>
        <bgColor rgb="FF800080"/>
      </patternFill>
    </fill>
    <fill>
      <patternFill patternType="solid">
        <fgColor rgb="FF666666"/>
        <bgColor rgb="FF666666"/>
      </patternFill>
    </fill>
    <fill>
      <patternFill patternType="solid">
        <fgColor theme="8"/>
        <bgColor theme="8"/>
      </patternFill>
    </fill>
    <fill>
      <patternFill patternType="solid">
        <fgColor rgb="FFFFC000"/>
        <bgColor rgb="FFFFC000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</fills>
  <borders count="60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/>
      <top style="thin">
        <color rgb="FFFFFFFF"/>
      </top>
      <bottom style="thin">
        <color rgb="FFFFFFFF"/>
      </bottom>
    </border>
    <border>
      <left/>
      <right style="medium">
        <color rgb="FF000000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</border>
    <border>
      <top/>
    </border>
    <border>
      <right/>
      <top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/>
      <top style="medium">
        <color rgb="FFEFEFEF"/>
      </top>
      <bottom style="medium">
        <color rgb="FFEFEFE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bottom/>
    </border>
    <border>
      <bottom/>
    </border>
    <border>
      <right/>
      <bottom/>
    </border>
    <border>
      <left/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bottom style="thin">
        <color rgb="FFFFFFFF"/>
      </bottom>
    </border>
    <border>
      <left style="hair">
        <color rgb="FF000000"/>
      </left>
      <right style="hair">
        <color rgb="FF000000"/>
      </right>
    </border>
    <border>
      <left style="thin">
        <color rgb="FFFFFFFF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2" numFmtId="0" xfId="0" applyAlignment="1" applyFont="1">
      <alignment vertical="bottom"/>
    </xf>
    <xf borderId="2" fillId="3" fontId="1" numFmtId="0" xfId="0" applyAlignment="1" applyBorder="1" applyFill="1" applyFont="1">
      <alignment vertical="center"/>
    </xf>
    <xf borderId="3" fillId="3" fontId="1" numFmtId="0" xfId="0" applyAlignment="1" applyBorder="1" applyFont="1">
      <alignment vertical="center"/>
    </xf>
    <xf borderId="4" fillId="3" fontId="1" numFmtId="0" xfId="0" applyAlignment="1" applyBorder="1" applyFont="1">
      <alignment horizontal="right" vertical="center"/>
    </xf>
    <xf borderId="5" fillId="3" fontId="1" numFmtId="0" xfId="0" applyAlignment="1" applyBorder="1" applyFont="1">
      <alignment vertical="center"/>
    </xf>
    <xf borderId="6" fillId="2" fontId="3" numFmtId="0" xfId="0" applyAlignment="1" applyBorder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9" fillId="3" fontId="1" numFmtId="0" xfId="0" applyAlignment="1" applyBorder="1" applyFont="1">
      <alignment horizontal="right" vertical="center"/>
    </xf>
    <xf borderId="1" fillId="3" fontId="3" numFmtId="0" xfId="0" applyAlignment="1" applyBorder="1" applyFont="1">
      <alignment horizontal="center" vertical="center"/>
    </xf>
    <xf borderId="1" fillId="3" fontId="1" numFmtId="0" xfId="0" applyAlignment="1" applyBorder="1" applyFont="1">
      <alignment vertical="center"/>
    </xf>
    <xf borderId="5" fillId="3" fontId="5" numFmtId="0" xfId="0" applyAlignment="1" applyBorder="1" applyFont="1">
      <alignment vertical="center"/>
    </xf>
    <xf borderId="10" fillId="4" fontId="5" numFmtId="0" xfId="0" applyAlignment="1" applyBorder="1" applyFill="1" applyFont="1">
      <alignment vertical="center"/>
    </xf>
    <xf borderId="11" fillId="5" fontId="1" numFmtId="164" xfId="0" applyAlignment="1" applyBorder="1" applyFill="1" applyFont="1" applyNumberFormat="1">
      <alignment horizontal="left" vertical="center"/>
    </xf>
    <xf borderId="12" fillId="0" fontId="4" numFmtId="0" xfId="0" applyBorder="1" applyFont="1"/>
    <xf borderId="13" fillId="0" fontId="4" numFmtId="0" xfId="0" applyBorder="1" applyFont="1"/>
    <xf borderId="5" fillId="3" fontId="6" numFmtId="0" xfId="0" applyAlignment="1" applyBorder="1" applyFont="1">
      <alignment vertical="center"/>
    </xf>
    <xf borderId="9" fillId="3" fontId="1" numFmtId="0" xfId="0" applyAlignment="1" applyBorder="1" applyFont="1">
      <alignment vertical="center"/>
    </xf>
    <xf borderId="1" fillId="3" fontId="1" numFmtId="0" xfId="0" applyAlignment="1" applyBorder="1" applyFont="1">
      <alignment vertical="bottom"/>
    </xf>
    <xf borderId="14" fillId="4" fontId="5" numFmtId="0" xfId="0" applyAlignment="1" applyBorder="1" applyFont="1">
      <alignment vertical="bottom"/>
    </xf>
    <xf borderId="15" fillId="3" fontId="1" numFmtId="0" xfId="0" applyAlignment="1" applyBorder="1" applyFont="1">
      <alignment vertical="center"/>
    </xf>
    <xf borderId="16" fillId="3" fontId="1" numFmtId="0" xfId="0" applyAlignment="1" applyBorder="1" applyFont="1">
      <alignment vertical="center"/>
    </xf>
    <xf borderId="17" fillId="3" fontId="1" numFmtId="0" xfId="0" applyAlignment="1" applyBorder="1" applyFont="1">
      <alignment horizontal="right" vertical="center"/>
    </xf>
    <xf borderId="4" fillId="3" fontId="1" numFmtId="0" xfId="0" applyAlignment="1" applyBorder="1" applyFont="1">
      <alignment vertical="center"/>
    </xf>
    <xf borderId="18" fillId="2" fontId="7" numFmtId="0" xfId="0" applyAlignment="1" applyBorder="1" applyFont="1">
      <alignment horizontal="center" vertical="center"/>
    </xf>
    <xf borderId="19" fillId="0" fontId="4" numFmtId="0" xfId="0" applyBorder="1" applyFont="1"/>
    <xf borderId="20" fillId="0" fontId="4" numFmtId="0" xfId="0" applyBorder="1" applyFont="1"/>
    <xf borderId="1" fillId="3" fontId="8" numFmtId="0" xfId="0" applyAlignment="1" applyBorder="1" applyFont="1">
      <alignment horizontal="center" vertical="center"/>
    </xf>
    <xf borderId="21" fillId="4" fontId="5" numFmtId="0" xfId="0" applyAlignment="1" applyBorder="1" applyFont="1">
      <alignment vertical="center"/>
    </xf>
    <xf borderId="22" fillId="3" fontId="1" numFmtId="3" xfId="0" applyAlignment="1" applyBorder="1" applyFont="1" applyNumberFormat="1">
      <alignment horizontal="right" vertical="center"/>
    </xf>
    <xf borderId="23" fillId="3" fontId="1" numFmtId="0" xfId="0" applyAlignment="1" applyBorder="1" applyFont="1">
      <alignment vertical="center"/>
    </xf>
    <xf borderId="9" fillId="3" fontId="1" numFmtId="165" xfId="0" applyAlignment="1" applyBorder="1" applyFont="1" applyNumberFormat="1">
      <alignment vertical="center"/>
    </xf>
    <xf borderId="22" fillId="3" fontId="1" numFmtId="166" xfId="0" applyAlignment="1" applyBorder="1" applyFont="1" applyNumberFormat="1">
      <alignment horizontal="right" vertical="center"/>
    </xf>
    <xf borderId="22" fillId="3" fontId="1" numFmtId="2" xfId="0" applyAlignment="1" applyBorder="1" applyFont="1" applyNumberFormat="1">
      <alignment horizontal="right" vertical="center"/>
    </xf>
    <xf borderId="24" fillId="2" fontId="7" numFmtId="0" xfId="0" applyAlignment="1" applyBorder="1" applyFont="1">
      <alignment horizontal="center" shrinkToFit="0" vertical="center" wrapText="1"/>
    </xf>
    <xf borderId="25" fillId="3" fontId="9" numFmtId="167" xfId="0" applyAlignment="1" applyBorder="1" applyFont="1" applyNumberFormat="1">
      <alignment horizontal="center" vertical="center"/>
    </xf>
    <xf borderId="26" fillId="0" fontId="4" numFmtId="0" xfId="0" applyBorder="1" applyFont="1"/>
    <xf borderId="27" fillId="0" fontId="4" numFmtId="0" xfId="0" applyBorder="1" applyFont="1"/>
    <xf borderId="28" fillId="0" fontId="4" numFmtId="0" xfId="0" applyBorder="1" applyFont="1"/>
    <xf borderId="29" fillId="0" fontId="4" numFmtId="0" xfId="0" applyBorder="1" applyFont="1"/>
    <xf borderId="16" fillId="3" fontId="1" numFmtId="165" xfId="0" applyAlignment="1" applyBorder="1" applyFont="1" applyNumberFormat="1">
      <alignment vertical="center"/>
    </xf>
    <xf borderId="17" fillId="3" fontId="1" numFmtId="0" xfId="0" applyAlignment="1" applyBorder="1" applyFont="1">
      <alignment vertical="center"/>
    </xf>
    <xf borderId="18" fillId="2" fontId="7" numFmtId="0" xfId="0" applyAlignment="1" applyBorder="1" applyFont="1">
      <alignment horizontal="center" readingOrder="0" vertical="center"/>
    </xf>
    <xf borderId="21" fillId="4" fontId="5" numFmtId="0" xfId="0" applyAlignment="1" applyBorder="1" applyFont="1">
      <alignment readingOrder="0" vertical="center"/>
    </xf>
    <xf borderId="22" fillId="3" fontId="1" numFmtId="0" xfId="0" applyAlignment="1" applyBorder="1" applyFont="1">
      <alignment horizontal="right" vertical="center"/>
    </xf>
    <xf borderId="25" fillId="3" fontId="9" numFmtId="168" xfId="0" applyAlignment="1" applyBorder="1" applyFont="1" applyNumberFormat="1">
      <alignment horizontal="center" vertical="center"/>
    </xf>
    <xf borderId="30" fillId="3" fontId="10" numFmtId="0" xfId="0" applyAlignment="1" applyBorder="1" applyFont="1">
      <alignment horizontal="center" shrinkToFit="0" vertical="center" wrapText="1"/>
    </xf>
    <xf borderId="31" fillId="0" fontId="4" numFmtId="0" xfId="0" applyBorder="1" applyFont="1"/>
    <xf borderId="32" fillId="0" fontId="4" numFmtId="0" xfId="0" applyBorder="1" applyFont="1"/>
    <xf borderId="33" fillId="3" fontId="1" numFmtId="167" xfId="0" applyAlignment="1" applyBorder="1" applyFont="1" applyNumberFormat="1">
      <alignment horizontal="center" shrinkToFit="0" vertical="center" wrapText="1"/>
    </xf>
    <xf borderId="33" fillId="3" fontId="1" numFmtId="0" xfId="0" applyAlignment="1" applyBorder="1" applyFont="1">
      <alignment horizontal="center" shrinkToFit="0" vertical="center" wrapText="1"/>
    </xf>
    <xf borderId="34" fillId="3" fontId="1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35" fillId="2" fontId="5" numFmtId="0" xfId="0" applyAlignment="1" applyBorder="1" applyFont="1">
      <alignment horizontal="center" shrinkToFit="0" vertical="center" wrapText="1"/>
    </xf>
    <xf borderId="35" fillId="2" fontId="5" numFmtId="167" xfId="0" applyAlignment="1" applyBorder="1" applyFont="1" applyNumberFormat="1">
      <alignment horizontal="center" shrinkToFit="0" vertical="center" wrapText="1"/>
    </xf>
    <xf borderId="36" fillId="0" fontId="4" numFmtId="0" xfId="0" applyBorder="1" applyFont="1"/>
    <xf borderId="37" fillId="0" fontId="4" numFmtId="0" xfId="0" applyBorder="1" applyFont="1"/>
    <xf borderId="38" fillId="0" fontId="4" numFmtId="0" xfId="0" applyBorder="1" applyFont="1"/>
    <xf borderId="35" fillId="4" fontId="5" numFmtId="166" xfId="0" applyAlignment="1" applyBorder="1" applyFont="1" applyNumberFormat="1">
      <alignment horizontal="center" shrinkToFit="0" vertical="center" wrapText="1"/>
    </xf>
    <xf borderId="35" fillId="4" fontId="5" numFmtId="3" xfId="0" applyAlignment="1" applyBorder="1" applyFont="1" applyNumberFormat="1">
      <alignment horizontal="center" shrinkToFit="0" vertical="center" wrapText="1"/>
    </xf>
    <xf borderId="35" fillId="4" fontId="5" numFmtId="169" xfId="0" applyAlignment="1" applyBorder="1" applyFont="1" applyNumberFormat="1">
      <alignment horizontal="center" shrinkToFit="0" vertical="center" wrapText="1"/>
    </xf>
    <xf borderId="35" fillId="4" fontId="5" numFmtId="167" xfId="0" applyAlignment="1" applyBorder="1" applyFont="1" applyNumberFormat="1">
      <alignment horizontal="center" shrinkToFit="0" vertical="center" wrapText="1"/>
    </xf>
    <xf borderId="39" fillId="3" fontId="1" numFmtId="0" xfId="0" applyAlignment="1" applyBorder="1" applyFont="1">
      <alignment horizontal="center" shrinkToFit="0" vertical="center" wrapText="1"/>
    </xf>
    <xf borderId="40" fillId="0" fontId="4" numFmtId="0" xfId="0" applyBorder="1" applyFont="1"/>
    <xf borderId="21" fillId="4" fontId="5" numFmtId="0" xfId="0" applyAlignment="1" applyBorder="1" applyFont="1">
      <alignment horizontal="left" shrinkToFit="0" vertical="center" wrapText="1"/>
    </xf>
    <xf borderId="22" fillId="4" fontId="5" numFmtId="0" xfId="0" applyAlignment="1" applyBorder="1" applyFont="1">
      <alignment horizontal="left" shrinkToFit="0" vertical="center" wrapText="1"/>
    </xf>
    <xf borderId="22" fillId="4" fontId="5" numFmtId="4" xfId="0" applyAlignment="1" applyBorder="1" applyFont="1" applyNumberFormat="1">
      <alignment horizontal="left" shrinkToFit="0" vertical="center" wrapText="1"/>
    </xf>
    <xf borderId="22" fillId="4" fontId="5" numFmtId="167" xfId="0" applyAlignment="1" applyBorder="1" applyFont="1" applyNumberFormat="1">
      <alignment horizontal="left" shrinkToFit="0" vertical="center" wrapText="1"/>
    </xf>
    <xf borderId="22" fillId="6" fontId="11" numFmtId="0" xfId="0" applyAlignment="1" applyBorder="1" applyFill="1" applyFont="1">
      <alignment horizontal="left" shrinkToFit="0" vertical="center" wrapText="1"/>
    </xf>
    <xf borderId="22" fillId="7" fontId="5" numFmtId="0" xfId="0" applyAlignment="1" applyBorder="1" applyFill="1" applyFont="1">
      <alignment horizontal="left" shrinkToFit="0" vertical="center" wrapText="1"/>
    </xf>
    <xf borderId="22" fillId="8" fontId="5" numFmtId="0" xfId="0" applyAlignment="1" applyBorder="1" applyFill="1" applyFont="1">
      <alignment horizontal="left" shrinkToFit="0" vertical="center" wrapText="1"/>
    </xf>
    <xf borderId="22" fillId="2" fontId="5" numFmtId="0" xfId="0" applyAlignment="1" applyBorder="1" applyFont="1">
      <alignment horizontal="left" shrinkToFit="0" vertical="center" wrapText="1"/>
    </xf>
    <xf borderId="22" fillId="9" fontId="11" numFmtId="0" xfId="0" applyAlignment="1" applyBorder="1" applyFill="1" applyFont="1">
      <alignment horizontal="left" shrinkToFit="0" vertical="center" wrapText="1"/>
    </xf>
    <xf borderId="22" fillId="10" fontId="11" numFmtId="0" xfId="0" applyAlignment="1" applyBorder="1" applyFill="1" applyFont="1">
      <alignment horizontal="left" shrinkToFit="0" vertical="center" wrapText="1"/>
    </xf>
    <xf borderId="22" fillId="11" fontId="5" numFmtId="0" xfId="0" applyAlignment="1" applyBorder="1" applyFill="1" applyFont="1">
      <alignment horizontal="left" shrinkToFit="0" vertical="center" wrapText="1"/>
    </xf>
    <xf borderId="22" fillId="12" fontId="5" numFmtId="0" xfId="0" applyAlignment="1" applyBorder="1" applyFill="1" applyFont="1">
      <alignment horizontal="left" shrinkToFit="0" vertical="center" wrapText="1"/>
    </xf>
    <xf borderId="22" fillId="4" fontId="5" numFmtId="170" xfId="0" applyAlignment="1" applyBorder="1" applyFont="1" applyNumberFormat="1">
      <alignment horizontal="left" shrinkToFit="0" vertical="center" wrapText="1"/>
    </xf>
    <xf borderId="23" fillId="4" fontId="5" numFmtId="167" xfId="0" applyAlignment="1" applyBorder="1" applyFont="1" applyNumberFormat="1">
      <alignment horizontal="left" shrinkToFit="0" vertical="center" wrapText="1"/>
    </xf>
    <xf borderId="41" fillId="13" fontId="12" numFmtId="0" xfId="0" applyAlignment="1" applyBorder="1" applyFill="1" applyFont="1">
      <alignment horizontal="left" shrinkToFit="0" vertical="center" wrapText="1"/>
    </xf>
    <xf borderId="42" fillId="0" fontId="4" numFmtId="0" xfId="0" applyBorder="1" applyFont="1"/>
    <xf borderId="43" fillId="0" fontId="4" numFmtId="0" xfId="0" applyBorder="1" applyFont="1"/>
    <xf borderId="22" fillId="13" fontId="12" numFmtId="0" xfId="0" applyAlignment="1" applyBorder="1" applyFont="1">
      <alignment horizontal="left" shrinkToFit="0" vertical="center" wrapText="1"/>
    </xf>
    <xf borderId="23" fillId="13" fontId="12" numFmtId="167" xfId="0" applyAlignment="1" applyBorder="1" applyFont="1" applyNumberFormat="1">
      <alignment horizontal="left" shrinkToFit="0" vertical="center" wrapText="1"/>
    </xf>
    <xf borderId="21" fillId="3" fontId="13" numFmtId="0" xfId="0" applyAlignment="1" applyBorder="1" applyFont="1">
      <alignment horizontal="left" shrinkToFit="0" vertical="center" wrapText="1"/>
    </xf>
    <xf borderId="22" fillId="3" fontId="1" numFmtId="0" xfId="0" applyAlignment="1" applyBorder="1" applyFont="1">
      <alignment horizontal="left" shrinkToFit="0" vertical="center" wrapText="1"/>
    </xf>
    <xf borderId="22" fillId="3" fontId="13" numFmtId="4" xfId="0" applyAlignment="1" applyBorder="1" applyFont="1" applyNumberFormat="1">
      <alignment horizontal="left" shrinkToFit="0" vertical="center" wrapText="1"/>
    </xf>
    <xf borderId="22" fillId="3" fontId="13" numFmtId="0" xfId="0" applyAlignment="1" applyBorder="1" applyFont="1">
      <alignment horizontal="left" shrinkToFit="0" vertical="center" wrapText="1"/>
    </xf>
    <xf borderId="22" fillId="3" fontId="14" numFmtId="0" xfId="0" applyAlignment="1" applyBorder="1" applyFont="1">
      <alignment horizontal="left" vertical="center"/>
    </xf>
    <xf borderId="22" fillId="3" fontId="11" numFmtId="167" xfId="0" applyAlignment="1" applyBorder="1" applyFont="1" applyNumberFormat="1">
      <alignment vertical="center"/>
    </xf>
    <xf borderId="22" fillId="5" fontId="15" numFmtId="166" xfId="0" applyAlignment="1" applyBorder="1" applyFont="1" applyNumberFormat="1">
      <alignment horizontal="center" shrinkToFit="0" vertical="center" wrapText="1"/>
    </xf>
    <xf borderId="22" fillId="4" fontId="5" numFmtId="166" xfId="0" applyAlignment="1" applyBorder="1" applyFont="1" applyNumberFormat="1">
      <alignment horizontal="left" shrinkToFit="0" vertical="center" wrapText="1"/>
    </xf>
    <xf borderId="22" fillId="4" fontId="5" numFmtId="171" xfId="0" applyAlignment="1" applyBorder="1" applyFont="1" applyNumberFormat="1">
      <alignment horizontal="left" shrinkToFit="0" vertical="center" wrapText="1"/>
    </xf>
    <xf borderId="22" fillId="13" fontId="16" numFmtId="166" xfId="0" applyAlignment="1" applyBorder="1" applyFont="1" applyNumberFormat="1">
      <alignment horizontal="left" shrinkToFit="0" vertical="center" wrapText="1"/>
    </xf>
    <xf borderId="23" fillId="13" fontId="16" numFmtId="167" xfId="0" applyAlignment="1" applyBorder="1" applyFont="1" applyNumberFormat="1">
      <alignment horizontal="left" shrinkToFit="0" vertical="center" wrapText="1"/>
    </xf>
    <xf borderId="22" fillId="5" fontId="15" numFmtId="166" xfId="0" applyAlignment="1" applyBorder="1" applyFont="1" applyNumberFormat="1">
      <alignment horizontal="center" readingOrder="0" shrinkToFit="0" vertical="center" wrapText="1"/>
    </xf>
    <xf borderId="0" fillId="0" fontId="2" numFmtId="172" xfId="0" applyAlignment="1" applyFont="1" applyNumberFormat="1">
      <alignment vertical="bottom"/>
    </xf>
    <xf borderId="21" fillId="13" fontId="17" numFmtId="0" xfId="0" applyAlignment="1" applyBorder="1" applyFont="1">
      <alignment horizontal="left" shrinkToFit="0" vertical="center" wrapText="1"/>
    </xf>
    <xf borderId="22" fillId="13" fontId="17" numFmtId="0" xfId="0" applyAlignment="1" applyBorder="1" applyFont="1">
      <alignment horizontal="left" shrinkToFit="0" vertical="center" wrapText="1"/>
    </xf>
    <xf borderId="22" fillId="13" fontId="17" numFmtId="4" xfId="0" applyAlignment="1" applyBorder="1" applyFont="1" applyNumberFormat="1">
      <alignment horizontal="left" shrinkToFit="0" vertical="center" wrapText="1"/>
    </xf>
    <xf borderId="22" fillId="13" fontId="17" numFmtId="167" xfId="0" applyAlignment="1" applyBorder="1" applyFont="1" applyNumberFormat="1">
      <alignment horizontal="left" shrinkToFit="0" vertical="center" wrapText="1"/>
    </xf>
    <xf borderId="22" fillId="13" fontId="16" numFmtId="173" xfId="0" applyAlignment="1" applyBorder="1" applyFont="1" applyNumberFormat="1">
      <alignment horizontal="left" shrinkToFit="0" vertical="center" wrapText="1"/>
    </xf>
    <xf borderId="0" fillId="0" fontId="2" numFmtId="167" xfId="0" applyAlignment="1" applyFont="1" applyNumberFormat="1">
      <alignment vertical="bottom"/>
    </xf>
    <xf borderId="0" fillId="0" fontId="18" numFmtId="174" xfId="0" applyAlignment="1" applyFont="1" applyNumberFormat="1">
      <alignment horizontal="right" vertical="center"/>
    </xf>
    <xf borderId="0" fillId="0" fontId="18" numFmtId="2" xfId="0" applyAlignment="1" applyFont="1" applyNumberFormat="1">
      <alignment vertical="center"/>
    </xf>
    <xf borderId="0" fillId="0" fontId="19" numFmtId="0" xfId="0" applyAlignment="1" applyFont="1">
      <alignment vertical="bottom"/>
    </xf>
    <xf borderId="44" fillId="14" fontId="20" numFmtId="0" xfId="0" applyAlignment="1" applyBorder="1" applyFill="1" applyFont="1">
      <alignment horizontal="center" vertical="center"/>
    </xf>
    <xf borderId="45" fillId="14" fontId="21" numFmtId="0" xfId="0" applyAlignment="1" applyBorder="1" applyFont="1">
      <alignment horizontal="center" vertical="center"/>
    </xf>
    <xf borderId="46" fillId="0" fontId="4" numFmtId="0" xfId="0" applyBorder="1" applyFont="1"/>
    <xf borderId="44" fillId="14" fontId="22" numFmtId="0" xfId="0" applyAlignment="1" applyBorder="1" applyFont="1">
      <alignment horizontal="center" vertical="center"/>
    </xf>
    <xf borderId="45" fillId="0" fontId="15" numFmtId="0" xfId="0" applyAlignment="1" applyBorder="1" applyFont="1">
      <alignment horizontal="left" vertical="center"/>
    </xf>
    <xf borderId="47" fillId="0" fontId="4" numFmtId="0" xfId="0" applyBorder="1" applyFont="1"/>
    <xf borderId="45" fillId="0" fontId="15" numFmtId="0" xfId="0" applyAlignment="1" applyBorder="1" applyFont="1">
      <alignment vertical="center"/>
    </xf>
    <xf borderId="0" fillId="0" fontId="19" numFmtId="175" xfId="0" applyAlignment="1" applyFont="1" applyNumberFormat="1">
      <alignment vertical="bottom"/>
    </xf>
    <xf borderId="0" fillId="0" fontId="19" numFmtId="2" xfId="0" applyAlignment="1" applyFont="1" applyNumberFormat="1">
      <alignment vertical="bottom"/>
    </xf>
    <xf borderId="48" fillId="0" fontId="4" numFmtId="0" xfId="0" applyBorder="1" applyFont="1"/>
    <xf borderId="49" fillId="0" fontId="4" numFmtId="0" xfId="0" applyBorder="1" applyFont="1"/>
    <xf borderId="50" fillId="0" fontId="4" numFmtId="0" xfId="0" applyBorder="1" applyFont="1"/>
    <xf borderId="11" fillId="0" fontId="15" numFmtId="0" xfId="0" applyAlignment="1" applyBorder="1" applyFont="1">
      <alignment vertical="center"/>
    </xf>
    <xf borderId="12" fillId="0" fontId="23" numFmtId="0" xfId="0" applyAlignment="1" applyBorder="1" applyFont="1">
      <alignment vertical="center"/>
    </xf>
    <xf borderId="0" fillId="0" fontId="24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51" fillId="0" fontId="15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left" vertical="center"/>
    </xf>
    <xf borderId="51" fillId="0" fontId="26" numFmtId="0" xfId="0" applyAlignment="1" applyBorder="1" applyFont="1">
      <alignment horizontal="left" vertical="center"/>
    </xf>
    <xf borderId="12" fillId="0" fontId="18" numFmtId="0" xfId="0" applyAlignment="1" applyBorder="1" applyFont="1">
      <alignment vertical="center"/>
    </xf>
    <xf borderId="52" fillId="0" fontId="18" numFmtId="0" xfId="0" applyAlignment="1" applyBorder="1" applyFont="1">
      <alignment vertical="center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0" fillId="0" fontId="27" numFmtId="0" xfId="0" applyAlignment="1" applyFont="1">
      <alignment horizontal="left" vertical="center"/>
    </xf>
    <xf borderId="0" fillId="0" fontId="28" numFmtId="0" xfId="0" applyAlignment="1" applyFont="1">
      <alignment horizontal="left" vertical="center"/>
    </xf>
    <xf borderId="0" fillId="0" fontId="15" numFmtId="0" xfId="0" applyAlignment="1" applyFont="1">
      <alignment vertical="center"/>
    </xf>
    <xf borderId="0" fillId="0" fontId="29" numFmtId="0" xfId="0" applyAlignment="1" applyFont="1">
      <alignment shrinkToFit="0" vertical="center" wrapText="1"/>
    </xf>
    <xf borderId="0" fillId="0" fontId="30" numFmtId="0" xfId="0" applyAlignment="1" applyFont="1">
      <alignment horizontal="left" vertical="center"/>
    </xf>
    <xf borderId="0" fillId="0" fontId="31" numFmtId="0" xfId="0" applyAlignment="1" applyFont="1">
      <alignment vertical="center"/>
    </xf>
    <xf borderId="0" fillId="0" fontId="32" numFmtId="0" xfId="0" applyAlignment="1" applyFont="1">
      <alignment vertical="bottom"/>
    </xf>
    <xf borderId="51" fillId="15" fontId="33" numFmtId="0" xfId="0" applyAlignment="1" applyBorder="1" applyFill="1" applyFont="1">
      <alignment horizontal="center" vertical="center"/>
    </xf>
    <xf borderId="11" fillId="15" fontId="34" numFmtId="0" xfId="0" applyAlignment="1" applyBorder="1" applyFont="1">
      <alignment horizontal="center" vertical="bottom"/>
    </xf>
    <xf borderId="53" fillId="0" fontId="4" numFmtId="0" xfId="0" applyBorder="1" applyFont="1"/>
    <xf borderId="11" fillId="15" fontId="33" numFmtId="0" xfId="0" applyAlignment="1" applyBorder="1" applyFont="1">
      <alignment vertical="bottom"/>
    </xf>
    <xf borderId="11" fillId="15" fontId="19" numFmtId="14" xfId="0" applyAlignment="1" applyBorder="1" applyFont="1" applyNumberFormat="1">
      <alignment horizontal="center" vertical="bottom"/>
    </xf>
    <xf borderId="0" fillId="0" fontId="32" numFmtId="2" xfId="0" applyAlignment="1" applyFont="1" applyNumberFormat="1">
      <alignment vertical="bottom"/>
    </xf>
    <xf borderId="0" fillId="0" fontId="35" numFmtId="0" xfId="0" applyAlignment="1" applyFont="1">
      <alignment vertical="bottom"/>
    </xf>
    <xf borderId="54" fillId="0" fontId="34" numFmtId="0" xfId="0" applyAlignment="1" applyBorder="1" applyFont="1">
      <alignment vertical="bottom"/>
    </xf>
    <xf borderId="0" fillId="0" fontId="34" numFmtId="0" xfId="0" applyAlignment="1" applyFont="1">
      <alignment vertical="bottom"/>
    </xf>
    <xf borderId="55" fillId="0" fontId="33" numFmtId="0" xfId="0" applyAlignment="1" applyBorder="1" applyFont="1">
      <alignment horizontal="center" vertical="bottom"/>
    </xf>
    <xf borderId="55" fillId="0" fontId="26" numFmtId="174" xfId="0" applyAlignment="1" applyBorder="1" applyFont="1" applyNumberFormat="1">
      <alignment horizontal="right" vertical="bottom"/>
    </xf>
    <xf borderId="0" fillId="0" fontId="34" numFmtId="0" xfId="0" applyAlignment="1" applyFont="1">
      <alignment shrinkToFit="0" vertical="bottom" wrapText="1"/>
    </xf>
    <xf borderId="56" fillId="2" fontId="34" numFmtId="0" xfId="0" applyAlignment="1" applyBorder="1" applyFont="1">
      <alignment vertical="bottom"/>
    </xf>
    <xf borderId="57" fillId="2" fontId="34" numFmtId="0" xfId="0" applyAlignment="1" applyBorder="1" applyFont="1">
      <alignment horizontal="center" vertical="bottom"/>
    </xf>
    <xf borderId="51" fillId="0" fontId="33" numFmtId="0" xfId="0" applyAlignment="1" applyBorder="1" applyFont="1">
      <alignment horizontal="center" vertical="bottom"/>
    </xf>
    <xf borderId="51" fillId="0" fontId="26" numFmtId="174" xfId="0" applyAlignment="1" applyBorder="1" applyFont="1" applyNumberFormat="1">
      <alignment horizontal="right" readingOrder="0" vertical="bottom"/>
    </xf>
    <xf borderId="51" fillId="16" fontId="33" numFmtId="0" xfId="0" applyAlignment="1" applyBorder="1" applyFill="1" applyFont="1">
      <alignment horizontal="center" shrinkToFit="0" vertical="bottom" wrapText="1"/>
    </xf>
    <xf borderId="51" fillId="17" fontId="33" numFmtId="0" xfId="0" applyAlignment="1" applyBorder="1" applyFill="1" applyFont="1">
      <alignment horizontal="center" shrinkToFit="0" vertical="bottom" wrapText="1"/>
    </xf>
    <xf borderId="51" fillId="7" fontId="33" numFmtId="0" xfId="0" applyAlignment="1" applyBorder="1" applyFont="1">
      <alignment horizontal="center" shrinkToFit="0" vertical="bottom" wrapText="1"/>
    </xf>
    <xf borderId="51" fillId="18" fontId="33" numFmtId="0" xfId="0" applyAlignment="1" applyBorder="1" applyFill="1" applyFont="1">
      <alignment horizontal="center" shrinkToFit="0" vertical="bottom" wrapText="1"/>
    </xf>
    <xf borderId="51" fillId="19" fontId="33" numFmtId="0" xfId="0" applyAlignment="1" applyBorder="1" applyFill="1" applyFont="1">
      <alignment horizontal="center" shrinkToFit="0" vertical="bottom" wrapText="1"/>
    </xf>
    <xf borderId="51" fillId="2" fontId="36" numFmtId="0" xfId="0" applyAlignment="1" applyBorder="1" applyFont="1">
      <alignment horizontal="center" shrinkToFit="0" vertical="bottom" wrapText="1"/>
    </xf>
    <xf borderId="51" fillId="0" fontId="33" numFmtId="0" xfId="0" applyAlignment="1" applyBorder="1" applyFont="1">
      <alignment horizontal="center" shrinkToFit="0" vertical="bottom" wrapText="1"/>
    </xf>
    <xf borderId="51" fillId="9" fontId="33" numFmtId="0" xfId="0" applyAlignment="1" applyBorder="1" applyFont="1">
      <alignment horizontal="center" shrinkToFit="0" vertical="bottom" wrapText="1"/>
    </xf>
    <xf borderId="51" fillId="0" fontId="33" numFmtId="0" xfId="0" applyAlignment="1" applyBorder="1" applyFont="1">
      <alignment horizontal="center" shrinkToFit="0" vertical="center" wrapText="1"/>
    </xf>
    <xf borderId="51" fillId="0" fontId="33" numFmtId="0" xfId="0" applyAlignment="1" applyBorder="1" applyFont="1">
      <alignment readingOrder="0" shrinkToFit="0" vertical="bottom" wrapText="1"/>
    </xf>
    <xf borderId="51" fillId="0" fontId="37" numFmtId="0" xfId="0" applyAlignment="1" applyBorder="1" applyFont="1">
      <alignment horizontal="center" vertical="bottom"/>
    </xf>
    <xf borderId="0" fillId="0" fontId="18" numFmtId="0" xfId="0" applyAlignment="1" applyFont="1">
      <alignment vertical="center"/>
    </xf>
    <xf borderId="51" fillId="0" fontId="38" numFmtId="0" xfId="0" applyAlignment="1" applyBorder="1" applyFont="1">
      <alignment horizontal="center" vertical="bottom"/>
    </xf>
    <xf borderId="51" fillId="0" fontId="18" numFmtId="167" xfId="0" applyAlignment="1" applyBorder="1" applyFont="1" applyNumberFormat="1">
      <alignment horizontal="right" vertical="center"/>
    </xf>
    <xf borderId="51" fillId="16" fontId="19" numFmtId="0" xfId="0" applyAlignment="1" applyBorder="1" applyFont="1">
      <alignment horizontal="center" vertical="bottom"/>
    </xf>
    <xf borderId="51" fillId="17" fontId="19" numFmtId="0" xfId="0" applyAlignment="1" applyBorder="1" applyFont="1">
      <alignment horizontal="center" vertical="bottom"/>
    </xf>
    <xf borderId="51" fillId="7" fontId="19" numFmtId="0" xfId="0" applyAlignment="1" applyBorder="1" applyFont="1">
      <alignment horizontal="center" readingOrder="0" vertical="bottom"/>
    </xf>
    <xf borderId="51" fillId="18" fontId="19" numFmtId="0" xfId="0" applyAlignment="1" applyBorder="1" applyFont="1">
      <alignment horizontal="center" vertical="bottom"/>
    </xf>
    <xf borderId="51" fillId="19" fontId="19" numFmtId="0" xfId="0" applyAlignment="1" applyBorder="1" applyFont="1">
      <alignment horizontal="center" vertical="bottom"/>
    </xf>
    <xf borderId="51" fillId="2" fontId="39" numFmtId="0" xfId="0" applyAlignment="1" applyBorder="1" applyFont="1">
      <alignment horizontal="center" vertical="bottom"/>
    </xf>
    <xf borderId="51" fillId="0" fontId="19" numFmtId="0" xfId="0" applyAlignment="1" applyBorder="1" applyFont="1">
      <alignment horizontal="center" vertical="bottom"/>
    </xf>
    <xf borderId="51" fillId="9" fontId="19" numFmtId="0" xfId="0" applyAlignment="1" applyBorder="1" applyFont="1">
      <alignment horizontal="center" vertical="bottom"/>
    </xf>
    <xf borderId="51" fillId="0" fontId="19" numFmtId="167" xfId="0" applyAlignment="1" applyBorder="1" applyFont="1" applyNumberFormat="1">
      <alignment vertical="bottom"/>
    </xf>
    <xf borderId="51" fillId="7" fontId="19" numFmtId="0" xfId="0" applyAlignment="1" applyBorder="1" applyFont="1">
      <alignment horizontal="center" vertical="bottom"/>
    </xf>
    <xf borderId="44" fillId="0" fontId="38" numFmtId="0" xfId="0" applyAlignment="1" applyBorder="1" applyFont="1">
      <alignment horizontal="center" vertical="bottom"/>
    </xf>
    <xf borderId="0" fillId="0" fontId="40" numFmtId="0" xfId="0" applyAlignment="1" applyFont="1">
      <alignment vertical="bottom"/>
    </xf>
    <xf borderId="44" fillId="0" fontId="18" numFmtId="167" xfId="0" applyAlignment="1" applyBorder="1" applyFont="1" applyNumberFormat="1">
      <alignment horizontal="right" vertical="bottom"/>
    </xf>
    <xf borderId="51" fillId="19" fontId="27" numFmtId="0" xfId="0" applyAlignment="1" applyBorder="1" applyFont="1">
      <alignment horizontal="center" readingOrder="0" vertical="bottom"/>
    </xf>
    <xf borderId="51" fillId="0" fontId="18" numFmtId="0" xfId="0" applyAlignment="1" applyBorder="1" applyFont="1">
      <alignment readingOrder="0" vertical="center"/>
    </xf>
    <xf borderId="51" fillId="0" fontId="18" numFmtId="0" xfId="0" applyAlignment="1" applyBorder="1" applyFont="1">
      <alignment vertical="center"/>
    </xf>
    <xf borderId="51" fillId="0" fontId="18" numFmtId="174" xfId="0" applyAlignment="1" applyBorder="1" applyFont="1" applyNumberFormat="1">
      <alignment horizontal="right" vertical="center"/>
    </xf>
    <xf borderId="51" fillId="0" fontId="31" numFmtId="0" xfId="0" applyAlignment="1" applyBorder="1" applyFont="1">
      <alignment vertical="center"/>
    </xf>
    <xf borderId="0" fillId="0" fontId="18" numFmtId="174" xfId="0" applyAlignment="1" applyFont="1" applyNumberFormat="1">
      <alignment vertical="center"/>
    </xf>
    <xf borderId="45" fillId="0" fontId="18" numFmtId="0" xfId="0" applyAlignment="1" applyBorder="1" applyFont="1">
      <alignment vertical="center"/>
    </xf>
    <xf borderId="47" fillId="0" fontId="18" numFmtId="0" xfId="0" applyAlignment="1" applyBorder="1" applyFont="1">
      <alignment vertical="center"/>
    </xf>
    <xf borderId="58" fillId="0" fontId="18" numFmtId="0" xfId="0" applyAlignment="1" applyBorder="1" applyFont="1">
      <alignment horizontal="center" vertical="center"/>
    </xf>
    <xf borderId="59" fillId="0" fontId="4" numFmtId="0" xfId="0" applyBorder="1" applyFont="1"/>
    <xf borderId="49" fillId="0" fontId="18" numFmtId="0" xfId="0" applyAlignment="1" applyBorder="1" applyFont="1">
      <alignment horizontal="center" vertical="center"/>
    </xf>
    <xf borderId="52" fillId="0" fontId="4" numFmtId="0" xfId="0" applyBorder="1" applyFont="1"/>
    <xf borderId="0" fillId="0" fontId="18" numFmtId="0" xfId="0" applyAlignment="1" applyFont="1">
      <alignment horizontal="center"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41" numFmtId="0" xfId="0" applyAlignment="1" applyFont="1">
      <alignment vertical="center"/>
    </xf>
    <xf borderId="0" fillId="0" fontId="42" numFmtId="0" xfId="0" applyAlignment="1" applyFont="1">
      <alignment vertical="center"/>
    </xf>
  </cellXfs>
  <cellStyles count="1">
    <cellStyle xfId="0" name="Normal" builtinId="0"/>
  </cellStyles>
  <dxfs count="8">
    <dxf>
      <font>
        <color rgb="FF000000"/>
      </font>
      <fill>
        <patternFill patternType="solid">
          <fgColor rgb="FFFFCC00"/>
          <bgColor rgb="FFFFCC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0066CC"/>
          <bgColor rgb="FF0066CC"/>
        </patternFill>
      </fill>
      <border/>
    </dxf>
    <dxf>
      <font>
        <color rgb="FFFFFFFF"/>
      </font>
      <fill>
        <patternFill patternType="solid">
          <fgColor rgb="FF000000"/>
          <bgColor rgb="FF000000"/>
        </patternFill>
      </fill>
      <border/>
    </dxf>
    <dxf>
      <font>
        <color rgb="FF000000"/>
      </font>
      <fill>
        <patternFill patternType="solid">
          <fgColor rgb="FFFF9900"/>
          <bgColor rgb="FFFF9900"/>
        </patternFill>
      </fill>
      <border/>
    </dxf>
    <dxf>
      <font>
        <color rgb="FF000000"/>
      </font>
      <fill>
        <patternFill patternType="solid">
          <fgColor rgb="FF00FF00"/>
          <bgColor rgb="FF00FF00"/>
        </patternFill>
      </fill>
      <border/>
    </dxf>
    <dxf>
      <font>
        <color rgb="FFFFFFFF"/>
      </font>
      <fill>
        <patternFill patternType="solid">
          <fgColor rgb="FFFF00FF"/>
          <bgColor rgb="FFFF00FF"/>
        </patternFill>
      </fill>
      <border/>
    </dxf>
    <dxf>
      <font>
        <color rgb="FFFFFFFF"/>
      </font>
      <fill>
        <patternFill patternType="solid">
          <fgColor rgb="FF800080"/>
          <bgColor rgb="FF8000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64</xdr:row>
      <xdr:rowOff>0</xdr:rowOff>
    </xdr:from>
    <xdr:ext cx="209550" cy="209550"/>
    <xdr:pic>
      <xdr:nvPicPr>
        <xdr:cNvPr descr="3x3UBH_logo" id="0" name="image1.jp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hotch-hold.com/BM/BM_010.jpg" TargetMode="External"/><Relationship Id="rId10" Type="http://schemas.openxmlformats.org/officeDocument/2006/relationships/hyperlink" Target="https://hotch-hold.com/BM/BM_009.jpg" TargetMode="External"/><Relationship Id="rId13" Type="http://schemas.openxmlformats.org/officeDocument/2006/relationships/hyperlink" Target="https://hotch-hold.com/BM/BM_012.jpg" TargetMode="External"/><Relationship Id="rId12" Type="http://schemas.openxmlformats.org/officeDocument/2006/relationships/hyperlink" Target="https://hotch-hold.com/BM/BM_011.jpg" TargetMode="External"/><Relationship Id="rId1" Type="http://schemas.openxmlformats.org/officeDocument/2006/relationships/hyperlink" Target="mailto:france@suprclimbing.com" TargetMode="External"/><Relationship Id="rId2" Type="http://schemas.openxmlformats.org/officeDocument/2006/relationships/hyperlink" Target="http://hotch-hold.com/BM/BM_001.jpg" TargetMode="External"/><Relationship Id="rId3" Type="http://schemas.openxmlformats.org/officeDocument/2006/relationships/hyperlink" Target="https://hotch-hold.com/BM/BM_002.jpg" TargetMode="External"/><Relationship Id="rId4" Type="http://schemas.openxmlformats.org/officeDocument/2006/relationships/hyperlink" Target="https://hotch-hold.com/BM/BM_003.jpg" TargetMode="External"/><Relationship Id="rId9" Type="http://schemas.openxmlformats.org/officeDocument/2006/relationships/hyperlink" Target="https://hotch-hold.com/BM/BM_008.jpg" TargetMode="External"/><Relationship Id="rId15" Type="http://schemas.openxmlformats.org/officeDocument/2006/relationships/drawing" Target="../drawings/drawing3.xml"/><Relationship Id="rId14" Type="http://schemas.openxmlformats.org/officeDocument/2006/relationships/hyperlink" Target="https://www.instagram.com/ubh.global/" TargetMode="External"/><Relationship Id="rId5" Type="http://schemas.openxmlformats.org/officeDocument/2006/relationships/hyperlink" Target="https://hotch-hold.com/BM/BM_004.jpg" TargetMode="External"/><Relationship Id="rId6" Type="http://schemas.openxmlformats.org/officeDocument/2006/relationships/hyperlink" Target="https://hotch-hold.com/BM/BM_005.jpg" TargetMode="External"/><Relationship Id="rId7" Type="http://schemas.openxmlformats.org/officeDocument/2006/relationships/hyperlink" Target="https://hotch-hold.com/BM/BM_006.jpg" TargetMode="External"/><Relationship Id="rId8" Type="http://schemas.openxmlformats.org/officeDocument/2006/relationships/hyperlink" Target="https://hotch-hold.com/BM/BM_00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3.13"/>
    <col customWidth="1" min="2" max="2" width="3.0"/>
    <col customWidth="1" min="3" max="3" width="13.75"/>
    <col customWidth="1" min="4" max="4" width="2.63"/>
    <col customWidth="1" min="5" max="5" width="10.38"/>
    <col customWidth="1" min="6" max="6" width="8.25"/>
    <col customWidth="1" min="7" max="7" width="3.75"/>
    <col customWidth="1" min="8" max="8" width="61.38"/>
    <col customWidth="1" min="9" max="9" width="3.13"/>
    <col customWidth="1" min="10" max="10" width="3.0"/>
    <col customWidth="1" min="11" max="26" width="11.0"/>
  </cols>
  <sheetData>
    <row r="1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1">
      <c r="A2" s="1"/>
      <c r="B2" s="3"/>
      <c r="C2" s="4"/>
      <c r="D2" s="4"/>
      <c r="E2" s="4"/>
      <c r="F2" s="4"/>
      <c r="G2" s="4"/>
      <c r="H2" s="4"/>
      <c r="I2" s="5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9.0" customHeight="1">
      <c r="A3" s="1"/>
      <c r="B3" s="6"/>
      <c r="C3" s="7" t="s">
        <v>0</v>
      </c>
      <c r="D3" s="8"/>
      <c r="E3" s="8"/>
      <c r="F3" s="8"/>
      <c r="G3" s="8"/>
      <c r="H3" s="9"/>
      <c r="I3" s="10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1"/>
      <c r="B4" s="6"/>
      <c r="C4" s="11"/>
      <c r="D4" s="11"/>
      <c r="E4" s="11"/>
      <c r="F4" s="11"/>
      <c r="G4" s="11"/>
      <c r="H4" s="11"/>
      <c r="I4" s="10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1"/>
      <c r="B5" s="6"/>
      <c r="C5" s="12"/>
      <c r="D5" s="12"/>
      <c r="E5" s="12"/>
      <c r="F5" s="12"/>
      <c r="G5" s="12"/>
      <c r="H5" s="12"/>
      <c r="I5" s="10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"/>
      <c r="B6" s="13"/>
      <c r="C6" s="14" t="s">
        <v>1</v>
      </c>
      <c r="D6" s="12"/>
      <c r="E6" s="15"/>
      <c r="F6" s="16"/>
      <c r="G6" s="16"/>
      <c r="H6" s="17"/>
      <c r="I6" s="10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1"/>
      <c r="B7" s="6"/>
      <c r="C7" s="12"/>
      <c r="D7" s="12"/>
      <c r="E7" s="12"/>
      <c r="F7" s="12"/>
      <c r="G7" s="12"/>
      <c r="H7" s="12"/>
      <c r="I7" s="10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75" customHeight="1">
      <c r="A8" s="1"/>
      <c r="B8" s="18"/>
      <c r="C8" s="14" t="s">
        <v>2</v>
      </c>
      <c r="D8" s="12"/>
      <c r="E8" s="15"/>
      <c r="F8" s="16"/>
      <c r="G8" s="16"/>
      <c r="H8" s="17"/>
      <c r="I8" s="10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75" customHeight="1">
      <c r="A9" s="1"/>
      <c r="B9" s="6"/>
      <c r="C9" s="12"/>
      <c r="D9" s="12"/>
      <c r="E9" s="12"/>
      <c r="F9" s="12"/>
      <c r="G9" s="12"/>
      <c r="H9" s="12"/>
      <c r="I9" s="10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75" customHeight="1">
      <c r="A10" s="1"/>
      <c r="B10" s="18"/>
      <c r="C10" s="14" t="s">
        <v>3</v>
      </c>
      <c r="D10" s="12"/>
      <c r="E10" s="15"/>
      <c r="F10" s="16"/>
      <c r="G10" s="16"/>
      <c r="H10" s="17"/>
      <c r="I10" s="10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1"/>
      <c r="B11" s="6"/>
      <c r="C11" s="12"/>
      <c r="D11" s="12"/>
      <c r="E11" s="12"/>
      <c r="F11" s="12"/>
      <c r="G11" s="12"/>
      <c r="H11" s="12"/>
      <c r="I11" s="19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75" customHeight="1">
      <c r="A12" s="1"/>
      <c r="B12" s="18"/>
      <c r="C12" s="14" t="s">
        <v>4</v>
      </c>
      <c r="D12" s="12"/>
      <c r="E12" s="15"/>
      <c r="F12" s="16"/>
      <c r="G12" s="16"/>
      <c r="H12" s="17"/>
      <c r="I12" s="10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1"/>
      <c r="B13" s="6"/>
      <c r="C13" s="12"/>
      <c r="D13" s="12"/>
      <c r="E13" s="12"/>
      <c r="F13" s="12"/>
      <c r="G13" s="12"/>
      <c r="H13" s="12"/>
      <c r="I13" s="19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75" customHeight="1">
      <c r="A14" s="1"/>
      <c r="B14" s="6"/>
      <c r="C14" s="14" t="s">
        <v>5</v>
      </c>
      <c r="D14" s="12"/>
      <c r="E14" s="15"/>
      <c r="F14" s="16"/>
      <c r="G14" s="16"/>
      <c r="H14" s="17"/>
      <c r="I14" s="19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75" customHeight="1">
      <c r="A15" s="1"/>
      <c r="B15" s="6"/>
      <c r="C15" s="12"/>
      <c r="D15" s="12"/>
      <c r="E15" s="12"/>
      <c r="F15" s="12"/>
      <c r="G15" s="12"/>
      <c r="H15" s="12"/>
      <c r="I15" s="19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75" customHeight="1">
      <c r="A16" s="1"/>
      <c r="B16" s="6"/>
      <c r="C16" s="14" t="s">
        <v>6</v>
      </c>
      <c r="D16" s="12"/>
      <c r="E16" s="15"/>
      <c r="F16" s="16"/>
      <c r="G16" s="16"/>
      <c r="H16" s="17"/>
      <c r="I16" s="19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1">
      <c r="A17" s="1"/>
      <c r="B17" s="6"/>
      <c r="C17" s="12"/>
      <c r="D17" s="12"/>
      <c r="E17" s="12"/>
      <c r="F17" s="12"/>
      <c r="G17" s="12"/>
      <c r="H17" s="12"/>
      <c r="I17" s="19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75" customHeight="1">
      <c r="A18" s="1"/>
      <c r="B18" s="6"/>
      <c r="C18" s="14" t="s">
        <v>7</v>
      </c>
      <c r="D18" s="12"/>
      <c r="E18" s="15"/>
      <c r="F18" s="16"/>
      <c r="G18" s="16"/>
      <c r="H18" s="17"/>
      <c r="I18" s="19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75" customHeight="1">
      <c r="A19" s="1"/>
      <c r="B19" s="6"/>
      <c r="C19" s="20"/>
      <c r="D19" s="20"/>
      <c r="E19" s="20"/>
      <c r="F19" s="20"/>
      <c r="G19" s="20"/>
      <c r="H19" s="20"/>
      <c r="I19" s="19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75" customHeight="1">
      <c r="A20" s="1"/>
      <c r="B20" s="6"/>
      <c r="C20" s="21" t="s">
        <v>8</v>
      </c>
      <c r="D20" s="20"/>
      <c r="E20" s="15"/>
      <c r="F20" s="16"/>
      <c r="G20" s="16"/>
      <c r="H20" s="17"/>
      <c r="I20" s="10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75" customHeight="1">
      <c r="A21" s="1"/>
      <c r="B21" s="22"/>
      <c r="C21" s="23"/>
      <c r="D21" s="23"/>
      <c r="E21" s="23"/>
      <c r="F21" s="23"/>
      <c r="G21" s="23"/>
      <c r="H21" s="23"/>
      <c r="I21" s="24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75" customHeight="1">
      <c r="A23" s="1"/>
      <c r="B23" s="3"/>
      <c r="C23" s="4"/>
      <c r="D23" s="4"/>
      <c r="E23" s="4"/>
      <c r="F23" s="4"/>
      <c r="G23" s="4"/>
      <c r="H23" s="4"/>
      <c r="I23" s="25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75" customHeight="1">
      <c r="A24" s="1"/>
      <c r="B24" s="6"/>
      <c r="C24" s="12"/>
      <c r="D24" s="12"/>
      <c r="E24" s="26" t="s">
        <v>9</v>
      </c>
      <c r="F24" s="27"/>
      <c r="G24" s="28"/>
      <c r="H24" s="29"/>
      <c r="I24" s="19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1"/>
      <c r="B25" s="6"/>
      <c r="C25" s="12"/>
      <c r="D25" s="12"/>
      <c r="E25" s="30" t="s">
        <v>10</v>
      </c>
      <c r="F25" s="31">
        <f>'PU Holds'!P2</f>
        <v>0</v>
      </c>
      <c r="G25" s="32" t="s">
        <v>11</v>
      </c>
      <c r="H25" s="29"/>
      <c r="I25" s="33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1"/>
      <c r="B26" s="6"/>
      <c r="C26" s="20"/>
      <c r="D26" s="20"/>
      <c r="E26" s="30" t="s">
        <v>12</v>
      </c>
      <c r="F26" s="34">
        <f>'PU Holds'!O2</f>
        <v>0</v>
      </c>
      <c r="G26" s="32" t="s">
        <v>13</v>
      </c>
      <c r="H26" s="29"/>
      <c r="I26" s="33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1"/>
      <c r="B27" s="6"/>
      <c r="C27" s="12"/>
      <c r="D27" s="12"/>
      <c r="E27" s="30" t="s">
        <v>14</v>
      </c>
      <c r="F27" s="35">
        <f>'PU Holds'!Q2</f>
        <v>0</v>
      </c>
      <c r="G27" s="32" t="s">
        <v>15</v>
      </c>
      <c r="H27" s="29"/>
      <c r="I27" s="33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75" customHeight="1">
      <c r="A28" s="1"/>
      <c r="B28" s="6"/>
      <c r="C28" s="12"/>
      <c r="D28" s="12"/>
      <c r="E28" s="20"/>
      <c r="F28" s="12"/>
      <c r="G28" s="12"/>
      <c r="H28" s="12"/>
      <c r="I28" s="19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75" customHeight="1">
      <c r="A29" s="1"/>
      <c r="B29" s="6"/>
      <c r="C29" s="12"/>
      <c r="D29" s="12"/>
      <c r="E29" s="36" t="s">
        <v>16</v>
      </c>
      <c r="F29" s="37">
        <f>'PU Holds'!R2</f>
        <v>0</v>
      </c>
      <c r="G29" s="38"/>
      <c r="H29" s="12"/>
      <c r="I29" s="19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75" customHeight="1">
      <c r="A30" s="1"/>
      <c r="B30" s="6"/>
      <c r="C30" s="12"/>
      <c r="D30" s="12"/>
      <c r="E30" s="39"/>
      <c r="F30" s="40"/>
      <c r="G30" s="41"/>
      <c r="H30" s="12"/>
      <c r="I30" s="19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1"/>
      <c r="B31" s="22"/>
      <c r="C31" s="23"/>
      <c r="D31" s="23"/>
      <c r="E31" s="23"/>
      <c r="F31" s="42"/>
      <c r="G31" s="23"/>
      <c r="H31" s="42"/>
      <c r="I31" s="43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"/>
      <c r="B33" s="3"/>
      <c r="C33" s="4"/>
      <c r="D33" s="4"/>
      <c r="E33" s="4"/>
      <c r="F33" s="4"/>
      <c r="G33" s="4"/>
      <c r="H33" s="4"/>
      <c r="I33" s="25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"/>
      <c r="B34" s="6"/>
      <c r="C34" s="12"/>
      <c r="D34" s="12"/>
      <c r="E34" s="44" t="s">
        <v>17</v>
      </c>
      <c r="F34" s="27"/>
      <c r="G34" s="28"/>
      <c r="H34" s="29"/>
      <c r="I34" s="19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"/>
      <c r="B35" s="6"/>
      <c r="C35" s="12"/>
      <c r="D35" s="12"/>
      <c r="E35" s="45" t="s">
        <v>18</v>
      </c>
      <c r="F35" s="46">
        <f>'Fiberglass volumes 2024'!D57</f>
        <v>0</v>
      </c>
      <c r="G35" s="32" t="s">
        <v>11</v>
      </c>
      <c r="H35" s="29"/>
      <c r="I35" s="33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"/>
      <c r="B36" s="6"/>
      <c r="C36" s="20"/>
      <c r="D36" s="20"/>
      <c r="E36" s="30" t="s">
        <v>12</v>
      </c>
      <c r="F36" s="46">
        <f>F35</f>
        <v>0</v>
      </c>
      <c r="G36" s="32" t="s">
        <v>13</v>
      </c>
      <c r="H36" s="29"/>
      <c r="I36" s="33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"/>
      <c r="B37" s="6"/>
      <c r="C37" s="12"/>
      <c r="D37" s="12"/>
      <c r="E37" s="12"/>
      <c r="F37" s="12"/>
      <c r="G37" s="12"/>
      <c r="H37" s="29"/>
      <c r="I37" s="33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"/>
      <c r="B38" s="6"/>
      <c r="C38" s="12"/>
      <c r="D38" s="12"/>
      <c r="E38" s="20"/>
      <c r="F38" s="12"/>
      <c r="G38" s="12"/>
      <c r="H38" s="12"/>
      <c r="I38" s="19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"/>
      <c r="B39" s="6"/>
      <c r="C39" s="12"/>
      <c r="D39" s="12"/>
      <c r="E39" s="36" t="s">
        <v>16</v>
      </c>
      <c r="F39" s="47">
        <f>'Fiberglass volumes 2024'!P57</f>
        <v>0</v>
      </c>
      <c r="G39" s="38"/>
      <c r="H39" s="12"/>
      <c r="I39" s="19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"/>
      <c r="B40" s="6"/>
      <c r="C40" s="12"/>
      <c r="D40" s="12"/>
      <c r="E40" s="39"/>
      <c r="F40" s="40"/>
      <c r="G40" s="41"/>
      <c r="H40" s="12"/>
      <c r="I40" s="19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"/>
      <c r="B41" s="22"/>
      <c r="C41" s="23"/>
      <c r="D41" s="23"/>
      <c r="E41" s="23"/>
      <c r="F41" s="42"/>
      <c r="G41" s="23"/>
      <c r="H41" s="42"/>
      <c r="I41" s="43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E18:H18"/>
    <mergeCell ref="E20:H20"/>
    <mergeCell ref="E24:G24"/>
    <mergeCell ref="E29:E30"/>
    <mergeCell ref="F29:G30"/>
    <mergeCell ref="E34:G34"/>
    <mergeCell ref="E39:E40"/>
    <mergeCell ref="F39:G40"/>
    <mergeCell ref="C3:H3"/>
    <mergeCell ref="E6:H6"/>
    <mergeCell ref="E8:H8"/>
    <mergeCell ref="E10:H10"/>
    <mergeCell ref="E12:H12"/>
    <mergeCell ref="E14:H14"/>
    <mergeCell ref="E16:H16"/>
  </mergeCells>
  <printOptions/>
  <pageMargins bottom="0.75" footer="0.0" header="0.0" left="0.7000000000000001" right="0.7000000000000001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11.0"/>
    <col customWidth="1" min="2" max="2" width="14.38"/>
    <col customWidth="1" min="3" max="3" width="5.63"/>
    <col customWidth="1" min="4" max="4" width="4.75"/>
    <col customWidth="1" min="5" max="5" width="11.0"/>
    <col customWidth="1" min="6" max="6" width="9.25"/>
    <col customWidth="1" min="7" max="14" width="5.75"/>
    <col customWidth="1" min="15" max="16" width="10.0"/>
    <col customWidth="1" min="17" max="17" width="12.63"/>
    <col customWidth="1" min="18" max="18" width="10.0"/>
    <col customWidth="1" min="19" max="26" width="11.0"/>
  </cols>
  <sheetData>
    <row r="1" ht="31.5" customHeight="1">
      <c r="A1" s="48" t="s">
        <v>9</v>
      </c>
      <c r="B1" s="49"/>
      <c r="C1" s="49"/>
      <c r="D1" s="49"/>
      <c r="E1" s="50"/>
      <c r="F1" s="51"/>
      <c r="G1" s="52"/>
      <c r="H1" s="53"/>
      <c r="I1" s="52"/>
      <c r="J1" s="52"/>
      <c r="K1" s="52"/>
      <c r="L1" s="52"/>
      <c r="M1" s="52"/>
      <c r="N1" s="54"/>
      <c r="O1" s="55" t="s">
        <v>19</v>
      </c>
      <c r="P1" s="55" t="s">
        <v>20</v>
      </c>
      <c r="Q1" s="55" t="s">
        <v>21</v>
      </c>
      <c r="R1" s="56" t="s">
        <v>22</v>
      </c>
      <c r="S1" s="2"/>
      <c r="T1" s="2"/>
      <c r="U1" s="2"/>
      <c r="V1" s="2"/>
      <c r="W1" s="2"/>
      <c r="X1" s="2"/>
      <c r="Y1" s="2"/>
      <c r="Z1" s="2"/>
    </row>
    <row r="2" ht="23.25" customHeight="1">
      <c r="A2" s="57"/>
      <c r="B2" s="58"/>
      <c r="C2" s="58"/>
      <c r="D2" s="58"/>
      <c r="E2" s="59"/>
      <c r="F2" s="51"/>
      <c r="G2" s="52"/>
      <c r="H2" s="53"/>
      <c r="I2" s="52"/>
      <c r="J2" s="52"/>
      <c r="K2" s="52"/>
      <c r="L2" s="52"/>
      <c r="M2" s="52"/>
      <c r="N2" s="54"/>
      <c r="O2" s="60">
        <f t="shared" ref="O2:R2" si="1">O118</f>
        <v>0</v>
      </c>
      <c r="P2" s="61">
        <f t="shared" si="1"/>
        <v>0</v>
      </c>
      <c r="Q2" s="62">
        <f t="shared" si="1"/>
        <v>0</v>
      </c>
      <c r="R2" s="63">
        <f t="shared" si="1"/>
        <v>0</v>
      </c>
      <c r="S2" s="2"/>
      <c r="T2" s="2"/>
      <c r="U2" s="2"/>
      <c r="V2" s="2"/>
      <c r="W2" s="2"/>
      <c r="X2" s="2"/>
      <c r="Y2" s="2"/>
      <c r="Z2" s="2"/>
    </row>
    <row r="3" ht="15.0" customHeight="1">
      <c r="A3" s="6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5"/>
      <c r="S3" s="2"/>
      <c r="T3" s="2"/>
      <c r="U3" s="2"/>
      <c r="V3" s="2"/>
      <c r="W3" s="2"/>
      <c r="X3" s="2"/>
      <c r="Y3" s="2"/>
      <c r="Z3" s="2"/>
    </row>
    <row r="4">
      <c r="A4" s="66" t="s">
        <v>23</v>
      </c>
      <c r="B4" s="67" t="s">
        <v>24</v>
      </c>
      <c r="C4" s="68" t="s">
        <v>25</v>
      </c>
      <c r="D4" s="67" t="s">
        <v>9</v>
      </c>
      <c r="E4" s="67" t="s">
        <v>26</v>
      </c>
      <c r="F4" s="69" t="s">
        <v>27</v>
      </c>
      <c r="G4" s="70" t="s">
        <v>28</v>
      </c>
      <c r="H4" s="71" t="s">
        <v>29</v>
      </c>
      <c r="I4" s="72" t="s">
        <v>30</v>
      </c>
      <c r="J4" s="73" t="s">
        <v>31</v>
      </c>
      <c r="K4" s="74" t="s">
        <v>32</v>
      </c>
      <c r="L4" s="75" t="s">
        <v>33</v>
      </c>
      <c r="M4" s="76" t="s">
        <v>34</v>
      </c>
      <c r="N4" s="77" t="s">
        <v>35</v>
      </c>
      <c r="O4" s="67" t="s">
        <v>36</v>
      </c>
      <c r="P4" s="67" t="s">
        <v>9</v>
      </c>
      <c r="Q4" s="78" t="s">
        <v>25</v>
      </c>
      <c r="R4" s="79" t="s">
        <v>37</v>
      </c>
      <c r="S4" s="2"/>
      <c r="T4" s="2"/>
      <c r="U4" s="2"/>
      <c r="V4" s="2"/>
      <c r="W4" s="2"/>
      <c r="X4" s="2"/>
      <c r="Y4" s="2"/>
      <c r="Z4" s="2"/>
    </row>
    <row r="5">
      <c r="A5" s="80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83"/>
      <c r="P5" s="83"/>
      <c r="Q5" s="83"/>
      <c r="R5" s="84"/>
      <c r="S5" s="2"/>
      <c r="T5" s="2"/>
      <c r="U5" s="2"/>
      <c r="V5" s="2"/>
      <c r="W5" s="2"/>
      <c r="X5" s="2"/>
      <c r="Y5" s="2"/>
      <c r="Z5" s="2"/>
    </row>
    <row r="6">
      <c r="A6" s="85" t="s">
        <v>39</v>
      </c>
      <c r="B6" s="86" t="s">
        <v>40</v>
      </c>
      <c r="C6" s="87">
        <v>0.733</v>
      </c>
      <c r="D6" s="88">
        <v>13.0</v>
      </c>
      <c r="E6" s="89" t="str">
        <f t="shared" ref="E6:E8" si="2">HYPERLINK("https://hotch-hold.com/shop_img/"&amp;A6&amp;"_1.png","IMAGE")</f>
        <v>IMAGE</v>
      </c>
      <c r="F6" s="90">
        <v>64.26</v>
      </c>
      <c r="G6" s="91"/>
      <c r="H6" s="91"/>
      <c r="I6" s="91"/>
      <c r="J6" s="91"/>
      <c r="K6" s="91"/>
      <c r="L6" s="91"/>
      <c r="M6" s="91"/>
      <c r="N6" s="91"/>
      <c r="O6" s="92">
        <f t="shared" ref="O6:O8" si="3">SUM(G6:N6)</f>
        <v>0</v>
      </c>
      <c r="P6" s="92">
        <f t="shared" ref="P6:P8" si="4">SUM(O6*D6)</f>
        <v>0</v>
      </c>
      <c r="Q6" s="93">
        <f t="shared" ref="Q6:Q8" si="5">SUM(C6*O6)</f>
        <v>0</v>
      </c>
      <c r="R6" s="79">
        <f t="shared" ref="R6:R8" si="6">F6*O6</f>
        <v>0</v>
      </c>
      <c r="S6" s="2"/>
      <c r="T6" s="2"/>
      <c r="U6" s="2"/>
      <c r="V6" s="2"/>
      <c r="W6" s="2"/>
      <c r="X6" s="2"/>
      <c r="Y6" s="2"/>
      <c r="Z6" s="2"/>
    </row>
    <row r="7">
      <c r="A7" s="85" t="s">
        <v>41</v>
      </c>
      <c r="B7" s="86" t="s">
        <v>42</v>
      </c>
      <c r="C7" s="87">
        <v>1.224</v>
      </c>
      <c r="D7" s="88">
        <v>5.0</v>
      </c>
      <c r="E7" s="89" t="str">
        <f t="shared" si="2"/>
        <v>IMAGE</v>
      </c>
      <c r="F7" s="90">
        <v>61.71</v>
      </c>
      <c r="G7" s="91"/>
      <c r="H7" s="91"/>
      <c r="I7" s="91"/>
      <c r="J7" s="91"/>
      <c r="K7" s="91"/>
      <c r="L7" s="91"/>
      <c r="M7" s="91"/>
      <c r="N7" s="91"/>
      <c r="O7" s="92">
        <f t="shared" si="3"/>
        <v>0</v>
      </c>
      <c r="P7" s="92">
        <f t="shared" si="4"/>
        <v>0</v>
      </c>
      <c r="Q7" s="93">
        <f t="shared" si="5"/>
        <v>0</v>
      </c>
      <c r="R7" s="79">
        <f t="shared" si="6"/>
        <v>0</v>
      </c>
      <c r="S7" s="2"/>
      <c r="T7" s="2"/>
      <c r="U7" s="2"/>
      <c r="V7" s="2"/>
      <c r="W7" s="2"/>
      <c r="X7" s="2"/>
      <c r="Y7" s="2"/>
      <c r="Z7" s="2"/>
    </row>
    <row r="8">
      <c r="A8" s="85" t="s">
        <v>43</v>
      </c>
      <c r="B8" s="86" t="s">
        <v>44</v>
      </c>
      <c r="C8" s="87">
        <v>4.26</v>
      </c>
      <c r="D8" s="88">
        <v>11.0</v>
      </c>
      <c r="E8" s="89" t="str">
        <f t="shared" si="2"/>
        <v>IMAGE</v>
      </c>
      <c r="F8" s="90">
        <v>197.29</v>
      </c>
      <c r="G8" s="91"/>
      <c r="H8" s="91"/>
      <c r="I8" s="91"/>
      <c r="J8" s="91"/>
      <c r="K8" s="91"/>
      <c r="L8" s="91"/>
      <c r="M8" s="91"/>
      <c r="N8" s="91"/>
      <c r="O8" s="92">
        <f t="shared" si="3"/>
        <v>0</v>
      </c>
      <c r="P8" s="92">
        <f t="shared" si="4"/>
        <v>0</v>
      </c>
      <c r="Q8" s="93">
        <f t="shared" si="5"/>
        <v>0</v>
      </c>
      <c r="R8" s="79">
        <f t="shared" si="6"/>
        <v>0</v>
      </c>
      <c r="S8" s="2"/>
      <c r="T8" s="2"/>
      <c r="U8" s="2"/>
      <c r="V8" s="2"/>
      <c r="W8" s="2"/>
      <c r="X8" s="2"/>
      <c r="Y8" s="2"/>
      <c r="Z8" s="2"/>
    </row>
    <row r="9" ht="31.5" customHeight="1">
      <c r="A9" s="80" t="s">
        <v>45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94">
        <f t="shared" ref="O9:R9" si="7">SUM(O6:O8)</f>
        <v>0</v>
      </c>
      <c r="P9" s="94">
        <f t="shared" si="7"/>
        <v>0</v>
      </c>
      <c r="Q9" s="94">
        <f t="shared" si="7"/>
        <v>0</v>
      </c>
      <c r="R9" s="95">
        <f t="shared" si="7"/>
        <v>0</v>
      </c>
      <c r="S9" s="2"/>
      <c r="T9" s="2"/>
      <c r="U9" s="2"/>
      <c r="V9" s="2"/>
      <c r="W9" s="2"/>
      <c r="X9" s="2"/>
      <c r="Y9" s="2"/>
      <c r="Z9" s="2"/>
    </row>
    <row r="10">
      <c r="A10" s="85" t="s">
        <v>46</v>
      </c>
      <c r="B10" s="86" t="s">
        <v>47</v>
      </c>
      <c r="C10" s="87">
        <v>1.126</v>
      </c>
      <c r="D10" s="88">
        <v>5.0</v>
      </c>
      <c r="E10" s="89" t="str">
        <f t="shared" ref="E10:E21" si="8">HYPERLINK("https://hotch-hold.com/shop_img/"&amp;A10&amp;"_1.png","IMAGE")</f>
        <v>IMAGE</v>
      </c>
      <c r="F10" s="90">
        <v>60.22</v>
      </c>
      <c r="G10" s="91"/>
      <c r="H10" s="91"/>
      <c r="I10" s="91"/>
      <c r="J10" s="91"/>
      <c r="K10" s="91"/>
      <c r="L10" s="91"/>
      <c r="M10" s="91"/>
      <c r="N10" s="91"/>
      <c r="O10" s="92">
        <f t="shared" ref="O10:O21" si="9">SUM(G10:N10)</f>
        <v>0</v>
      </c>
      <c r="P10" s="92">
        <f t="shared" ref="P10:P21" si="10">SUM(O10*D10)</f>
        <v>0</v>
      </c>
      <c r="Q10" s="93">
        <f t="shared" ref="Q10:Q21" si="11">SUM(C10*O10)</f>
        <v>0</v>
      </c>
      <c r="R10" s="79">
        <f t="shared" ref="R10:R21" si="12">F10*O10</f>
        <v>0</v>
      </c>
      <c r="S10" s="2"/>
      <c r="T10" s="2"/>
      <c r="U10" s="2"/>
      <c r="V10" s="2"/>
      <c r="W10" s="2"/>
      <c r="X10" s="2"/>
      <c r="Y10" s="2"/>
      <c r="Z10" s="2"/>
    </row>
    <row r="11">
      <c r="A11" s="85" t="s">
        <v>48</v>
      </c>
      <c r="B11" s="86" t="s">
        <v>49</v>
      </c>
      <c r="C11" s="87">
        <v>0.742</v>
      </c>
      <c r="D11" s="88">
        <v>10.0</v>
      </c>
      <c r="E11" s="89" t="str">
        <f t="shared" si="8"/>
        <v>IMAGE</v>
      </c>
      <c r="F11" s="90">
        <v>59.38</v>
      </c>
      <c r="G11" s="91"/>
      <c r="H11" s="91"/>
      <c r="I11" s="91"/>
      <c r="J11" s="96"/>
      <c r="K11" s="91"/>
      <c r="L11" s="91"/>
      <c r="M11" s="91"/>
      <c r="N11" s="91"/>
      <c r="O11" s="92">
        <f t="shared" si="9"/>
        <v>0</v>
      </c>
      <c r="P11" s="92">
        <f t="shared" si="10"/>
        <v>0</v>
      </c>
      <c r="Q11" s="93">
        <f t="shared" si="11"/>
        <v>0</v>
      </c>
      <c r="R11" s="79">
        <f t="shared" si="12"/>
        <v>0</v>
      </c>
      <c r="S11" s="2"/>
      <c r="T11" s="2"/>
      <c r="U11" s="2"/>
      <c r="V11" s="2"/>
      <c r="W11" s="2"/>
      <c r="X11" s="2"/>
      <c r="Y11" s="2"/>
      <c r="Z11" s="2"/>
    </row>
    <row r="12">
      <c r="A12" s="85" t="s">
        <v>50</v>
      </c>
      <c r="B12" s="86" t="s">
        <v>51</v>
      </c>
      <c r="C12" s="87">
        <v>0.466</v>
      </c>
      <c r="D12" s="88">
        <v>5.0</v>
      </c>
      <c r="E12" s="89" t="str">
        <f t="shared" si="8"/>
        <v>IMAGE</v>
      </c>
      <c r="F12" s="90">
        <v>33.51</v>
      </c>
      <c r="G12" s="91"/>
      <c r="H12" s="91"/>
      <c r="I12" s="91"/>
      <c r="J12" s="91"/>
      <c r="K12" s="91"/>
      <c r="L12" s="91"/>
      <c r="M12" s="91"/>
      <c r="N12" s="91"/>
      <c r="O12" s="92">
        <f t="shared" si="9"/>
        <v>0</v>
      </c>
      <c r="P12" s="92">
        <f t="shared" si="10"/>
        <v>0</v>
      </c>
      <c r="Q12" s="93">
        <f t="shared" si="11"/>
        <v>0</v>
      </c>
      <c r="R12" s="79">
        <f t="shared" si="12"/>
        <v>0</v>
      </c>
      <c r="S12" s="2"/>
      <c r="T12" s="2"/>
      <c r="U12" s="2"/>
      <c r="V12" s="2"/>
      <c r="W12" s="2"/>
      <c r="X12" s="2"/>
      <c r="Y12" s="2"/>
      <c r="Z12" s="2"/>
    </row>
    <row r="13">
      <c r="A13" s="85" t="s">
        <v>52</v>
      </c>
      <c r="B13" s="86" t="s">
        <v>53</v>
      </c>
      <c r="C13" s="87">
        <v>0.61</v>
      </c>
      <c r="D13" s="88">
        <v>15.0</v>
      </c>
      <c r="E13" s="89" t="str">
        <f t="shared" si="8"/>
        <v>IMAGE</v>
      </c>
      <c r="F13" s="90">
        <v>61.18</v>
      </c>
      <c r="G13" s="91"/>
      <c r="H13" s="91"/>
      <c r="I13" s="91"/>
      <c r="J13" s="91"/>
      <c r="K13" s="91"/>
      <c r="L13" s="91"/>
      <c r="M13" s="91"/>
      <c r="N13" s="91"/>
      <c r="O13" s="92">
        <f t="shared" si="9"/>
        <v>0</v>
      </c>
      <c r="P13" s="92">
        <f t="shared" si="10"/>
        <v>0</v>
      </c>
      <c r="Q13" s="93">
        <f t="shared" si="11"/>
        <v>0</v>
      </c>
      <c r="R13" s="79">
        <f t="shared" si="12"/>
        <v>0</v>
      </c>
      <c r="S13" s="2"/>
      <c r="T13" s="2"/>
      <c r="U13" s="2"/>
      <c r="V13" s="2"/>
      <c r="W13" s="2"/>
      <c r="X13" s="2"/>
      <c r="Y13" s="2"/>
      <c r="Z13" s="2"/>
    </row>
    <row r="14">
      <c r="A14" s="85" t="s">
        <v>54</v>
      </c>
      <c r="B14" s="86" t="s">
        <v>55</v>
      </c>
      <c r="C14" s="87">
        <v>1.788</v>
      </c>
      <c r="D14" s="88">
        <v>10.0</v>
      </c>
      <c r="E14" s="89" t="str">
        <f t="shared" si="8"/>
        <v>IMAGE</v>
      </c>
      <c r="F14" s="90">
        <v>102.81</v>
      </c>
      <c r="G14" s="91"/>
      <c r="H14" s="91"/>
      <c r="I14" s="91"/>
      <c r="J14" s="91"/>
      <c r="K14" s="91"/>
      <c r="L14" s="91"/>
      <c r="M14" s="91"/>
      <c r="N14" s="91"/>
      <c r="O14" s="92">
        <f t="shared" si="9"/>
        <v>0</v>
      </c>
      <c r="P14" s="92">
        <f t="shared" si="10"/>
        <v>0</v>
      </c>
      <c r="Q14" s="93">
        <f t="shared" si="11"/>
        <v>0</v>
      </c>
      <c r="R14" s="79">
        <f t="shared" si="12"/>
        <v>0</v>
      </c>
      <c r="S14" s="2"/>
      <c r="T14" s="2"/>
      <c r="U14" s="2"/>
      <c r="V14" s="2"/>
      <c r="W14" s="2"/>
      <c r="X14" s="2"/>
      <c r="Y14" s="2"/>
      <c r="Z14" s="2"/>
    </row>
    <row r="15">
      <c r="A15" s="85" t="s">
        <v>56</v>
      </c>
      <c r="B15" s="86" t="s">
        <v>57</v>
      </c>
      <c r="C15" s="87">
        <v>0.416</v>
      </c>
      <c r="D15" s="88">
        <v>5.0</v>
      </c>
      <c r="E15" s="89" t="str">
        <f t="shared" si="8"/>
        <v>IMAGE</v>
      </c>
      <c r="F15" s="90">
        <v>29.06</v>
      </c>
      <c r="G15" s="91"/>
      <c r="H15" s="91"/>
      <c r="I15" s="91"/>
      <c r="J15" s="91"/>
      <c r="K15" s="91"/>
      <c r="L15" s="91"/>
      <c r="M15" s="91"/>
      <c r="N15" s="91"/>
      <c r="O15" s="92">
        <f t="shared" si="9"/>
        <v>0</v>
      </c>
      <c r="P15" s="92">
        <f t="shared" si="10"/>
        <v>0</v>
      </c>
      <c r="Q15" s="93">
        <f t="shared" si="11"/>
        <v>0</v>
      </c>
      <c r="R15" s="79">
        <f t="shared" si="12"/>
        <v>0</v>
      </c>
      <c r="S15" s="97"/>
      <c r="T15" s="2"/>
      <c r="U15" s="2"/>
      <c r="V15" s="2"/>
      <c r="W15" s="2"/>
      <c r="X15" s="2"/>
      <c r="Y15" s="2"/>
      <c r="Z15" s="2"/>
    </row>
    <row r="16">
      <c r="A16" s="85" t="s">
        <v>58</v>
      </c>
      <c r="B16" s="86" t="s">
        <v>59</v>
      </c>
      <c r="C16" s="87">
        <v>1.231</v>
      </c>
      <c r="D16" s="88">
        <v>5.0</v>
      </c>
      <c r="E16" s="89" t="str">
        <f t="shared" si="8"/>
        <v>IMAGE</v>
      </c>
      <c r="F16" s="90">
        <v>62.88</v>
      </c>
      <c r="G16" s="91"/>
      <c r="H16" s="91"/>
      <c r="I16" s="91"/>
      <c r="J16" s="91"/>
      <c r="K16" s="91"/>
      <c r="L16" s="91"/>
      <c r="M16" s="91"/>
      <c r="N16" s="91"/>
      <c r="O16" s="92">
        <f t="shared" si="9"/>
        <v>0</v>
      </c>
      <c r="P16" s="92">
        <f t="shared" si="10"/>
        <v>0</v>
      </c>
      <c r="Q16" s="93">
        <f t="shared" si="11"/>
        <v>0</v>
      </c>
      <c r="R16" s="79">
        <f t="shared" si="12"/>
        <v>0</v>
      </c>
      <c r="S16" s="97"/>
      <c r="T16" s="2"/>
      <c r="U16" s="2"/>
      <c r="V16" s="2"/>
      <c r="W16" s="2"/>
      <c r="X16" s="2"/>
      <c r="Y16" s="2"/>
      <c r="Z16" s="2"/>
    </row>
    <row r="17">
      <c r="A17" s="85" t="s">
        <v>60</v>
      </c>
      <c r="B17" s="86" t="s">
        <v>61</v>
      </c>
      <c r="C17" s="87">
        <v>1.294</v>
      </c>
      <c r="D17" s="88">
        <v>5.0</v>
      </c>
      <c r="E17" s="89" t="str">
        <f t="shared" si="8"/>
        <v>IMAGE</v>
      </c>
      <c r="F17" s="90">
        <v>65.52</v>
      </c>
      <c r="G17" s="91"/>
      <c r="H17" s="91"/>
      <c r="I17" s="91"/>
      <c r="J17" s="91"/>
      <c r="K17" s="91"/>
      <c r="L17" s="91"/>
      <c r="M17" s="91"/>
      <c r="N17" s="91"/>
      <c r="O17" s="92">
        <f t="shared" si="9"/>
        <v>0</v>
      </c>
      <c r="P17" s="92">
        <f t="shared" si="10"/>
        <v>0</v>
      </c>
      <c r="Q17" s="93">
        <f t="shared" si="11"/>
        <v>0</v>
      </c>
      <c r="R17" s="79">
        <f t="shared" si="12"/>
        <v>0</v>
      </c>
      <c r="S17" s="2"/>
      <c r="T17" s="2"/>
      <c r="U17" s="2"/>
      <c r="V17" s="2"/>
      <c r="W17" s="2"/>
      <c r="X17" s="2"/>
      <c r="Y17" s="2"/>
      <c r="Z17" s="2"/>
    </row>
    <row r="18">
      <c r="A18" s="85" t="s">
        <v>62</v>
      </c>
      <c r="B18" s="86" t="s">
        <v>63</v>
      </c>
      <c r="C18" s="87">
        <v>5.366</v>
      </c>
      <c r="D18" s="88">
        <v>5.0</v>
      </c>
      <c r="E18" s="89" t="str">
        <f t="shared" si="8"/>
        <v>IMAGE</v>
      </c>
      <c r="F18" s="90">
        <v>235.99</v>
      </c>
      <c r="G18" s="91"/>
      <c r="H18" s="91"/>
      <c r="I18" s="91"/>
      <c r="J18" s="91"/>
      <c r="K18" s="91"/>
      <c r="L18" s="91"/>
      <c r="M18" s="91"/>
      <c r="N18" s="91"/>
      <c r="O18" s="92">
        <f t="shared" si="9"/>
        <v>0</v>
      </c>
      <c r="P18" s="92">
        <f t="shared" si="10"/>
        <v>0</v>
      </c>
      <c r="Q18" s="93">
        <f t="shared" si="11"/>
        <v>0</v>
      </c>
      <c r="R18" s="79">
        <f t="shared" si="12"/>
        <v>0</v>
      </c>
      <c r="S18" s="2"/>
      <c r="T18" s="2"/>
      <c r="U18" s="2"/>
      <c r="V18" s="2"/>
      <c r="W18" s="2"/>
      <c r="X18" s="2"/>
      <c r="Y18" s="2"/>
      <c r="Z18" s="2"/>
    </row>
    <row r="19">
      <c r="A19" s="85" t="s">
        <v>64</v>
      </c>
      <c r="B19" s="86" t="s">
        <v>65</v>
      </c>
      <c r="C19" s="87">
        <v>1.234</v>
      </c>
      <c r="D19" s="88">
        <v>5.0</v>
      </c>
      <c r="E19" s="89" t="str">
        <f t="shared" si="8"/>
        <v>IMAGE</v>
      </c>
      <c r="F19" s="90">
        <v>64.73</v>
      </c>
      <c r="G19" s="91"/>
      <c r="H19" s="91"/>
      <c r="I19" s="91"/>
      <c r="J19" s="91"/>
      <c r="K19" s="91"/>
      <c r="L19" s="91"/>
      <c r="M19" s="91"/>
      <c r="N19" s="91"/>
      <c r="O19" s="92">
        <f t="shared" si="9"/>
        <v>0</v>
      </c>
      <c r="P19" s="92">
        <f t="shared" si="10"/>
        <v>0</v>
      </c>
      <c r="Q19" s="93">
        <f t="shared" si="11"/>
        <v>0</v>
      </c>
      <c r="R19" s="79">
        <f t="shared" si="12"/>
        <v>0</v>
      </c>
      <c r="S19" s="2"/>
      <c r="T19" s="2"/>
      <c r="U19" s="2"/>
      <c r="V19" s="2"/>
      <c r="W19" s="2"/>
      <c r="X19" s="2"/>
      <c r="Y19" s="2"/>
      <c r="Z19" s="2"/>
    </row>
    <row r="20">
      <c r="A20" s="85" t="s">
        <v>66</v>
      </c>
      <c r="B20" s="86" t="s">
        <v>67</v>
      </c>
      <c r="C20" s="87">
        <v>0.973</v>
      </c>
      <c r="D20" s="88">
        <v>5.0</v>
      </c>
      <c r="E20" s="89" t="str">
        <f t="shared" si="8"/>
        <v>IMAGE</v>
      </c>
      <c r="F20" s="90">
        <v>54.57</v>
      </c>
      <c r="G20" s="91"/>
      <c r="H20" s="91"/>
      <c r="I20" s="91"/>
      <c r="J20" s="91"/>
      <c r="K20" s="91"/>
      <c r="L20" s="91"/>
      <c r="M20" s="91"/>
      <c r="N20" s="91"/>
      <c r="O20" s="92">
        <f t="shared" si="9"/>
        <v>0</v>
      </c>
      <c r="P20" s="92">
        <f t="shared" si="10"/>
        <v>0</v>
      </c>
      <c r="Q20" s="93">
        <f t="shared" si="11"/>
        <v>0</v>
      </c>
      <c r="R20" s="79">
        <f t="shared" si="12"/>
        <v>0</v>
      </c>
      <c r="S20" s="2"/>
      <c r="T20" s="2"/>
      <c r="U20" s="2"/>
      <c r="V20" s="2"/>
      <c r="W20" s="2"/>
      <c r="X20" s="2"/>
      <c r="Y20" s="2"/>
      <c r="Z20" s="2"/>
    </row>
    <row r="21">
      <c r="A21" s="85" t="s">
        <v>68</v>
      </c>
      <c r="B21" s="86" t="s">
        <v>69</v>
      </c>
      <c r="C21" s="87">
        <v>0.976</v>
      </c>
      <c r="D21" s="88">
        <v>6.0</v>
      </c>
      <c r="E21" s="89" t="str">
        <f t="shared" si="8"/>
        <v>IMAGE</v>
      </c>
      <c r="F21" s="90">
        <v>57.56</v>
      </c>
      <c r="G21" s="91"/>
      <c r="H21" s="91"/>
      <c r="I21" s="91"/>
      <c r="J21" s="91"/>
      <c r="K21" s="91"/>
      <c r="L21" s="91"/>
      <c r="M21" s="91"/>
      <c r="N21" s="91"/>
      <c r="O21" s="92">
        <f t="shared" si="9"/>
        <v>0</v>
      </c>
      <c r="P21" s="92">
        <f t="shared" si="10"/>
        <v>0</v>
      </c>
      <c r="Q21" s="93">
        <f t="shared" si="11"/>
        <v>0</v>
      </c>
      <c r="R21" s="79">
        <f t="shared" si="12"/>
        <v>0</v>
      </c>
      <c r="S21" s="2"/>
      <c r="T21" s="2"/>
      <c r="U21" s="2"/>
      <c r="V21" s="2"/>
      <c r="W21" s="2"/>
      <c r="X21" s="2"/>
      <c r="Y21" s="2"/>
      <c r="Z21" s="2"/>
    </row>
    <row r="22" ht="31.5" customHeight="1">
      <c r="A22" s="80" t="s">
        <v>70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94">
        <f t="shared" ref="O22:R22" si="13">SUM(O10:O21)</f>
        <v>0</v>
      </c>
      <c r="P22" s="94">
        <f t="shared" si="13"/>
        <v>0</v>
      </c>
      <c r="Q22" s="94">
        <f t="shared" si="13"/>
        <v>0</v>
      </c>
      <c r="R22" s="95">
        <f t="shared" si="13"/>
        <v>0</v>
      </c>
      <c r="S22" s="2"/>
      <c r="T22" s="2"/>
      <c r="U22" s="2"/>
      <c r="V22" s="2"/>
      <c r="W22" s="2"/>
      <c r="X22" s="2"/>
      <c r="Y22" s="2"/>
      <c r="Z22" s="2"/>
    </row>
    <row r="23">
      <c r="A23" s="85" t="s">
        <v>71</v>
      </c>
      <c r="B23" s="86" t="s">
        <v>72</v>
      </c>
      <c r="C23" s="87">
        <v>3.214</v>
      </c>
      <c r="D23" s="88">
        <v>1.0</v>
      </c>
      <c r="E23" s="89" t="str">
        <f t="shared" ref="E23:E65" si="14">HYPERLINK("https://hotch-hold.com/shop_img/"&amp;A23&amp;"_1.png","IMAGE")</f>
        <v>IMAGE</v>
      </c>
      <c r="F23" s="90">
        <v>135.43</v>
      </c>
      <c r="G23" s="91"/>
      <c r="H23" s="91"/>
      <c r="I23" s="91"/>
      <c r="J23" s="91"/>
      <c r="K23" s="91"/>
      <c r="L23" s="91"/>
      <c r="M23" s="91"/>
      <c r="N23" s="91"/>
      <c r="O23" s="92">
        <f t="shared" ref="O23:O65" si="15">SUM(G23:N23)</f>
        <v>0</v>
      </c>
      <c r="P23" s="92">
        <f t="shared" ref="P23:P65" si="16">SUM(O23*D23)</f>
        <v>0</v>
      </c>
      <c r="Q23" s="93">
        <f t="shared" ref="Q23:Q65" si="17">SUM(C23*O23)</f>
        <v>0</v>
      </c>
      <c r="R23" s="79">
        <f t="shared" ref="R23:R65" si="18">F23*O23</f>
        <v>0</v>
      </c>
      <c r="S23" s="2"/>
      <c r="T23" s="2"/>
      <c r="U23" s="2"/>
      <c r="V23" s="2"/>
      <c r="W23" s="2"/>
      <c r="X23" s="2"/>
      <c r="Y23" s="2"/>
      <c r="Z23" s="2"/>
    </row>
    <row r="24">
      <c r="A24" s="85" t="s">
        <v>73</v>
      </c>
      <c r="B24" s="86" t="s">
        <v>74</v>
      </c>
      <c r="C24" s="87">
        <v>0.654</v>
      </c>
      <c r="D24" s="88">
        <v>5.0</v>
      </c>
      <c r="E24" s="89" t="str">
        <f t="shared" si="14"/>
        <v>IMAGE</v>
      </c>
      <c r="F24" s="90">
        <v>40.62</v>
      </c>
      <c r="G24" s="91"/>
      <c r="H24" s="91"/>
      <c r="I24" s="91"/>
      <c r="J24" s="91"/>
      <c r="K24" s="91"/>
      <c r="L24" s="91"/>
      <c r="M24" s="91"/>
      <c r="N24" s="91"/>
      <c r="O24" s="92">
        <f t="shared" si="15"/>
        <v>0</v>
      </c>
      <c r="P24" s="92">
        <f t="shared" si="16"/>
        <v>0</v>
      </c>
      <c r="Q24" s="93">
        <f t="shared" si="17"/>
        <v>0</v>
      </c>
      <c r="R24" s="79">
        <f t="shared" si="18"/>
        <v>0</v>
      </c>
      <c r="S24" s="2"/>
      <c r="T24" s="2"/>
      <c r="U24" s="2"/>
      <c r="V24" s="2"/>
      <c r="W24" s="2"/>
      <c r="X24" s="2"/>
      <c r="Y24" s="2"/>
      <c r="Z24" s="2"/>
    </row>
    <row r="25">
      <c r="A25" s="85" t="s">
        <v>75</v>
      </c>
      <c r="B25" s="86" t="s">
        <v>76</v>
      </c>
      <c r="C25" s="87">
        <v>2.084</v>
      </c>
      <c r="D25" s="88">
        <v>5.0</v>
      </c>
      <c r="E25" s="89" t="str">
        <f t="shared" si="14"/>
        <v>IMAGE</v>
      </c>
      <c r="F25" s="90">
        <v>152.93</v>
      </c>
      <c r="G25" s="91"/>
      <c r="H25" s="91"/>
      <c r="I25" s="91"/>
      <c r="J25" s="91"/>
      <c r="K25" s="91"/>
      <c r="L25" s="91"/>
      <c r="M25" s="91"/>
      <c r="N25" s="91"/>
      <c r="O25" s="92">
        <f t="shared" si="15"/>
        <v>0</v>
      </c>
      <c r="P25" s="92">
        <f t="shared" si="16"/>
        <v>0</v>
      </c>
      <c r="Q25" s="93">
        <f t="shared" si="17"/>
        <v>0</v>
      </c>
      <c r="R25" s="79">
        <f t="shared" si="18"/>
        <v>0</v>
      </c>
      <c r="S25" s="2"/>
      <c r="T25" s="2"/>
      <c r="U25" s="2"/>
      <c r="V25" s="2"/>
      <c r="W25" s="2"/>
      <c r="X25" s="2"/>
      <c r="Y25" s="2"/>
      <c r="Z25" s="2"/>
    </row>
    <row r="26">
      <c r="A26" s="85" t="s">
        <v>77</v>
      </c>
      <c r="B26" s="86" t="s">
        <v>78</v>
      </c>
      <c r="C26" s="87">
        <v>1.89</v>
      </c>
      <c r="D26" s="88">
        <v>5.0</v>
      </c>
      <c r="E26" s="89" t="str">
        <f t="shared" si="14"/>
        <v>IMAGE</v>
      </c>
      <c r="F26" s="90">
        <v>91.98</v>
      </c>
      <c r="G26" s="91"/>
      <c r="H26" s="91"/>
      <c r="I26" s="91"/>
      <c r="J26" s="91"/>
      <c r="K26" s="91"/>
      <c r="L26" s="91"/>
      <c r="M26" s="91"/>
      <c r="N26" s="91"/>
      <c r="O26" s="92">
        <f t="shared" si="15"/>
        <v>0</v>
      </c>
      <c r="P26" s="92">
        <f t="shared" si="16"/>
        <v>0</v>
      </c>
      <c r="Q26" s="93">
        <f t="shared" si="17"/>
        <v>0</v>
      </c>
      <c r="R26" s="79">
        <f t="shared" si="18"/>
        <v>0</v>
      </c>
      <c r="S26" s="2"/>
      <c r="T26" s="2"/>
      <c r="U26" s="2"/>
      <c r="V26" s="2"/>
      <c r="W26" s="2"/>
      <c r="X26" s="2"/>
      <c r="Y26" s="2"/>
      <c r="Z26" s="2"/>
    </row>
    <row r="27">
      <c r="A27" s="85" t="s">
        <v>79</v>
      </c>
      <c r="B27" s="86" t="s">
        <v>80</v>
      </c>
      <c r="C27" s="87">
        <v>2.008</v>
      </c>
      <c r="D27" s="88">
        <v>1.0</v>
      </c>
      <c r="E27" s="89" t="str">
        <f t="shared" si="14"/>
        <v>IMAGE</v>
      </c>
      <c r="F27" s="90">
        <v>85.34</v>
      </c>
      <c r="G27" s="91"/>
      <c r="H27" s="91"/>
      <c r="I27" s="91"/>
      <c r="J27" s="91"/>
      <c r="K27" s="91"/>
      <c r="L27" s="91"/>
      <c r="M27" s="91"/>
      <c r="N27" s="91"/>
      <c r="O27" s="92">
        <f t="shared" si="15"/>
        <v>0</v>
      </c>
      <c r="P27" s="92">
        <f t="shared" si="16"/>
        <v>0</v>
      </c>
      <c r="Q27" s="93">
        <f t="shared" si="17"/>
        <v>0</v>
      </c>
      <c r="R27" s="79">
        <f t="shared" si="18"/>
        <v>0</v>
      </c>
      <c r="S27" s="2"/>
      <c r="T27" s="2"/>
      <c r="U27" s="2"/>
      <c r="V27" s="2"/>
      <c r="W27" s="2"/>
      <c r="X27" s="2"/>
      <c r="Y27" s="2"/>
      <c r="Z27" s="2"/>
    </row>
    <row r="28">
      <c r="A28" s="85" t="s">
        <v>81</v>
      </c>
      <c r="B28" s="86" t="s">
        <v>82</v>
      </c>
      <c r="C28" s="87">
        <v>4.663</v>
      </c>
      <c r="D28" s="88">
        <v>10.0</v>
      </c>
      <c r="E28" s="89" t="str">
        <f t="shared" si="14"/>
        <v>IMAGE</v>
      </c>
      <c r="F28" s="90">
        <v>221.56</v>
      </c>
      <c r="G28" s="91"/>
      <c r="H28" s="91"/>
      <c r="I28" s="91"/>
      <c r="J28" s="91"/>
      <c r="K28" s="91"/>
      <c r="L28" s="91"/>
      <c r="M28" s="91"/>
      <c r="N28" s="91"/>
      <c r="O28" s="92">
        <f t="shared" si="15"/>
        <v>0</v>
      </c>
      <c r="P28" s="92">
        <f t="shared" si="16"/>
        <v>0</v>
      </c>
      <c r="Q28" s="93">
        <f t="shared" si="17"/>
        <v>0</v>
      </c>
      <c r="R28" s="79">
        <f t="shared" si="18"/>
        <v>0</v>
      </c>
      <c r="S28" s="2"/>
      <c r="T28" s="2"/>
      <c r="U28" s="2"/>
      <c r="V28" s="2"/>
      <c r="W28" s="2"/>
      <c r="X28" s="2"/>
      <c r="Y28" s="2"/>
      <c r="Z28" s="2"/>
    </row>
    <row r="29">
      <c r="A29" s="85" t="s">
        <v>83</v>
      </c>
      <c r="B29" s="86" t="s">
        <v>84</v>
      </c>
      <c r="C29" s="87">
        <v>3.025</v>
      </c>
      <c r="D29" s="88">
        <v>10.0</v>
      </c>
      <c r="E29" s="89" t="str">
        <f t="shared" si="14"/>
        <v>IMAGE</v>
      </c>
      <c r="F29" s="90">
        <v>153.55</v>
      </c>
      <c r="G29" s="91"/>
      <c r="H29" s="91"/>
      <c r="I29" s="91"/>
      <c r="J29" s="91"/>
      <c r="K29" s="91"/>
      <c r="L29" s="91"/>
      <c r="M29" s="91"/>
      <c r="N29" s="91"/>
      <c r="O29" s="92">
        <f t="shared" si="15"/>
        <v>0</v>
      </c>
      <c r="P29" s="92">
        <f t="shared" si="16"/>
        <v>0</v>
      </c>
      <c r="Q29" s="93">
        <f t="shared" si="17"/>
        <v>0</v>
      </c>
      <c r="R29" s="79">
        <f t="shared" si="18"/>
        <v>0</v>
      </c>
      <c r="S29" s="2"/>
      <c r="T29" s="2"/>
      <c r="U29" s="2"/>
      <c r="V29" s="2"/>
      <c r="W29" s="2"/>
      <c r="X29" s="2"/>
      <c r="Y29" s="2"/>
      <c r="Z29" s="2"/>
    </row>
    <row r="30">
      <c r="A30" s="85" t="s">
        <v>85</v>
      </c>
      <c r="B30" s="86" t="s">
        <v>86</v>
      </c>
      <c r="C30" s="87">
        <v>1.6</v>
      </c>
      <c r="D30" s="88">
        <v>5.0</v>
      </c>
      <c r="E30" s="89" t="str">
        <f t="shared" si="14"/>
        <v>IMAGE</v>
      </c>
      <c r="F30" s="90">
        <v>129.38</v>
      </c>
      <c r="G30" s="91"/>
      <c r="H30" s="91"/>
      <c r="I30" s="91"/>
      <c r="J30" s="91"/>
      <c r="K30" s="91"/>
      <c r="L30" s="91"/>
      <c r="M30" s="91"/>
      <c r="N30" s="91"/>
      <c r="O30" s="92">
        <f t="shared" si="15"/>
        <v>0</v>
      </c>
      <c r="P30" s="92">
        <f t="shared" si="16"/>
        <v>0</v>
      </c>
      <c r="Q30" s="93">
        <f t="shared" si="17"/>
        <v>0</v>
      </c>
      <c r="R30" s="79">
        <f t="shared" si="18"/>
        <v>0</v>
      </c>
      <c r="S30" s="2"/>
      <c r="T30" s="2"/>
      <c r="U30" s="2"/>
      <c r="V30" s="2"/>
      <c r="W30" s="2"/>
      <c r="X30" s="2"/>
      <c r="Y30" s="2"/>
      <c r="Z30" s="2"/>
    </row>
    <row r="31">
      <c r="A31" s="85" t="s">
        <v>87</v>
      </c>
      <c r="B31" s="86" t="s">
        <v>88</v>
      </c>
      <c r="C31" s="87">
        <v>2.924</v>
      </c>
      <c r="D31" s="88">
        <v>5.0</v>
      </c>
      <c r="E31" s="89" t="str">
        <f t="shared" si="14"/>
        <v>IMAGE</v>
      </c>
      <c r="F31" s="90">
        <v>134.9</v>
      </c>
      <c r="G31" s="91"/>
      <c r="H31" s="91"/>
      <c r="I31" s="91"/>
      <c r="J31" s="91"/>
      <c r="K31" s="91"/>
      <c r="L31" s="91"/>
      <c r="M31" s="91"/>
      <c r="N31" s="91"/>
      <c r="O31" s="92">
        <f t="shared" si="15"/>
        <v>0</v>
      </c>
      <c r="P31" s="92">
        <f t="shared" si="16"/>
        <v>0</v>
      </c>
      <c r="Q31" s="93">
        <f t="shared" si="17"/>
        <v>0</v>
      </c>
      <c r="R31" s="79">
        <f t="shared" si="18"/>
        <v>0</v>
      </c>
      <c r="S31" s="2"/>
      <c r="T31" s="2"/>
      <c r="U31" s="2"/>
      <c r="V31" s="2"/>
      <c r="W31" s="2"/>
      <c r="X31" s="2"/>
      <c r="Y31" s="2"/>
      <c r="Z31" s="2"/>
    </row>
    <row r="32">
      <c r="A32" s="85" t="s">
        <v>89</v>
      </c>
      <c r="B32" s="86" t="s">
        <v>90</v>
      </c>
      <c r="C32" s="87">
        <v>0.483</v>
      </c>
      <c r="D32" s="88">
        <v>4.0</v>
      </c>
      <c r="E32" s="89" t="str">
        <f t="shared" si="14"/>
        <v>IMAGE</v>
      </c>
      <c r="F32" s="90">
        <v>29.4</v>
      </c>
      <c r="G32" s="91"/>
      <c r="H32" s="91"/>
      <c r="I32" s="91"/>
      <c r="J32" s="91"/>
      <c r="K32" s="91"/>
      <c r="L32" s="91"/>
      <c r="M32" s="91"/>
      <c r="N32" s="91"/>
      <c r="O32" s="92">
        <f t="shared" si="15"/>
        <v>0</v>
      </c>
      <c r="P32" s="92">
        <f t="shared" si="16"/>
        <v>0</v>
      </c>
      <c r="Q32" s="93">
        <f t="shared" si="17"/>
        <v>0</v>
      </c>
      <c r="R32" s="79">
        <f t="shared" si="18"/>
        <v>0</v>
      </c>
      <c r="S32" s="2"/>
      <c r="T32" s="2"/>
      <c r="U32" s="2"/>
      <c r="V32" s="2"/>
      <c r="W32" s="2"/>
      <c r="X32" s="2"/>
      <c r="Y32" s="2"/>
      <c r="Z32" s="2"/>
    </row>
    <row r="33">
      <c r="A33" s="85" t="s">
        <v>91</v>
      </c>
      <c r="B33" s="86" t="s">
        <v>92</v>
      </c>
      <c r="C33" s="87">
        <v>1.821</v>
      </c>
      <c r="D33" s="88">
        <v>5.0</v>
      </c>
      <c r="E33" s="89" t="str">
        <f t="shared" si="14"/>
        <v>IMAGE</v>
      </c>
      <c r="F33" s="90">
        <v>89.76</v>
      </c>
      <c r="G33" s="91"/>
      <c r="H33" s="91"/>
      <c r="I33" s="91"/>
      <c r="J33" s="91"/>
      <c r="K33" s="91"/>
      <c r="L33" s="91"/>
      <c r="M33" s="91"/>
      <c r="N33" s="91"/>
      <c r="O33" s="92">
        <f t="shared" si="15"/>
        <v>0</v>
      </c>
      <c r="P33" s="92">
        <f t="shared" si="16"/>
        <v>0</v>
      </c>
      <c r="Q33" s="93">
        <f t="shared" si="17"/>
        <v>0</v>
      </c>
      <c r="R33" s="79">
        <f t="shared" si="18"/>
        <v>0</v>
      </c>
      <c r="S33" s="2"/>
      <c r="T33" s="2"/>
      <c r="U33" s="2"/>
      <c r="V33" s="2"/>
      <c r="W33" s="2"/>
      <c r="X33" s="2"/>
      <c r="Y33" s="2"/>
      <c r="Z33" s="2"/>
    </row>
    <row r="34">
      <c r="A34" s="85" t="s">
        <v>93</v>
      </c>
      <c r="B34" s="86" t="s">
        <v>94</v>
      </c>
      <c r="C34" s="87">
        <v>3.221</v>
      </c>
      <c r="D34" s="88">
        <v>5.0</v>
      </c>
      <c r="E34" s="89" t="str">
        <f t="shared" si="14"/>
        <v>IMAGE</v>
      </c>
      <c r="F34" s="90">
        <v>147.25</v>
      </c>
      <c r="G34" s="91"/>
      <c r="H34" s="91"/>
      <c r="I34" s="91"/>
      <c r="J34" s="91"/>
      <c r="K34" s="91"/>
      <c r="L34" s="91"/>
      <c r="M34" s="91"/>
      <c r="N34" s="91"/>
      <c r="O34" s="92">
        <f t="shared" si="15"/>
        <v>0</v>
      </c>
      <c r="P34" s="92">
        <f t="shared" si="16"/>
        <v>0</v>
      </c>
      <c r="Q34" s="93">
        <f t="shared" si="17"/>
        <v>0</v>
      </c>
      <c r="R34" s="79">
        <f t="shared" si="18"/>
        <v>0</v>
      </c>
      <c r="S34" s="2"/>
      <c r="T34" s="2"/>
      <c r="U34" s="2"/>
      <c r="V34" s="2"/>
      <c r="W34" s="2"/>
      <c r="X34" s="2"/>
      <c r="Y34" s="2"/>
      <c r="Z34" s="2"/>
    </row>
    <row r="35">
      <c r="A35" s="85" t="s">
        <v>95</v>
      </c>
      <c r="B35" s="86" t="s">
        <v>96</v>
      </c>
      <c r="C35" s="87">
        <v>3.016</v>
      </c>
      <c r="D35" s="88">
        <v>5.0</v>
      </c>
      <c r="E35" s="89" t="str">
        <f t="shared" si="14"/>
        <v>IMAGE</v>
      </c>
      <c r="F35" s="90">
        <v>138.71</v>
      </c>
      <c r="G35" s="91"/>
      <c r="H35" s="91"/>
      <c r="I35" s="91"/>
      <c r="J35" s="91"/>
      <c r="K35" s="91"/>
      <c r="L35" s="91"/>
      <c r="M35" s="91"/>
      <c r="N35" s="91"/>
      <c r="O35" s="92">
        <f t="shared" si="15"/>
        <v>0</v>
      </c>
      <c r="P35" s="92">
        <f t="shared" si="16"/>
        <v>0</v>
      </c>
      <c r="Q35" s="93">
        <f t="shared" si="17"/>
        <v>0</v>
      </c>
      <c r="R35" s="79">
        <f t="shared" si="18"/>
        <v>0</v>
      </c>
      <c r="S35" s="2"/>
      <c r="T35" s="2"/>
      <c r="U35" s="2"/>
      <c r="V35" s="2"/>
      <c r="W35" s="2"/>
      <c r="X35" s="2"/>
      <c r="Y35" s="2"/>
      <c r="Z35" s="2"/>
    </row>
    <row r="36">
      <c r="A36" s="85" t="s">
        <v>97</v>
      </c>
      <c r="B36" s="86" t="s">
        <v>98</v>
      </c>
      <c r="C36" s="87">
        <v>3.313</v>
      </c>
      <c r="D36" s="88">
        <v>3.0</v>
      </c>
      <c r="E36" s="89" t="str">
        <f t="shared" si="14"/>
        <v>IMAGE</v>
      </c>
      <c r="F36" s="90">
        <v>145.29</v>
      </c>
      <c r="G36" s="91"/>
      <c r="H36" s="91"/>
      <c r="I36" s="91"/>
      <c r="J36" s="91"/>
      <c r="K36" s="91"/>
      <c r="L36" s="91"/>
      <c r="M36" s="91"/>
      <c r="N36" s="91"/>
      <c r="O36" s="92">
        <f t="shared" si="15"/>
        <v>0</v>
      </c>
      <c r="P36" s="92">
        <f t="shared" si="16"/>
        <v>0</v>
      </c>
      <c r="Q36" s="93">
        <f t="shared" si="17"/>
        <v>0</v>
      </c>
      <c r="R36" s="79">
        <f t="shared" si="18"/>
        <v>0</v>
      </c>
      <c r="S36" s="2"/>
      <c r="T36" s="2"/>
      <c r="U36" s="2"/>
      <c r="V36" s="2"/>
      <c r="W36" s="2"/>
      <c r="X36" s="2"/>
      <c r="Y36" s="2"/>
      <c r="Z36" s="2"/>
    </row>
    <row r="37">
      <c r="A37" s="85" t="s">
        <v>99</v>
      </c>
      <c r="B37" s="86" t="s">
        <v>100</v>
      </c>
      <c r="C37" s="87">
        <v>1.215</v>
      </c>
      <c r="D37" s="88">
        <v>2.0</v>
      </c>
      <c r="E37" s="89" t="str">
        <f t="shared" si="14"/>
        <v>IMAGE</v>
      </c>
      <c r="F37" s="90">
        <v>79.01</v>
      </c>
      <c r="G37" s="91"/>
      <c r="H37" s="91"/>
      <c r="I37" s="91"/>
      <c r="J37" s="91"/>
      <c r="K37" s="91"/>
      <c r="L37" s="91"/>
      <c r="M37" s="91"/>
      <c r="N37" s="91"/>
      <c r="O37" s="92">
        <f t="shared" si="15"/>
        <v>0</v>
      </c>
      <c r="P37" s="92">
        <f t="shared" si="16"/>
        <v>0</v>
      </c>
      <c r="Q37" s="93">
        <f t="shared" si="17"/>
        <v>0</v>
      </c>
      <c r="R37" s="79">
        <f t="shared" si="18"/>
        <v>0</v>
      </c>
      <c r="S37" s="2"/>
      <c r="T37" s="2"/>
      <c r="U37" s="2"/>
      <c r="V37" s="2"/>
      <c r="W37" s="2"/>
      <c r="X37" s="2"/>
      <c r="Y37" s="2"/>
      <c r="Z37" s="2"/>
    </row>
    <row r="38">
      <c r="A38" s="85" t="s">
        <v>101</v>
      </c>
      <c r="B38" s="86" t="s">
        <v>102</v>
      </c>
      <c r="C38" s="87">
        <v>1.909</v>
      </c>
      <c r="D38" s="88">
        <v>3.0</v>
      </c>
      <c r="E38" s="89" t="str">
        <f t="shared" si="14"/>
        <v>IMAGE</v>
      </c>
      <c r="F38" s="90">
        <v>123.31</v>
      </c>
      <c r="G38" s="91"/>
      <c r="H38" s="91"/>
      <c r="I38" s="91"/>
      <c r="J38" s="91"/>
      <c r="K38" s="91"/>
      <c r="L38" s="91"/>
      <c r="M38" s="91"/>
      <c r="N38" s="91"/>
      <c r="O38" s="92">
        <f t="shared" si="15"/>
        <v>0</v>
      </c>
      <c r="P38" s="92">
        <f t="shared" si="16"/>
        <v>0</v>
      </c>
      <c r="Q38" s="93">
        <f t="shared" si="17"/>
        <v>0</v>
      </c>
      <c r="R38" s="79">
        <f t="shared" si="18"/>
        <v>0</v>
      </c>
      <c r="S38" s="2"/>
      <c r="T38" s="2"/>
      <c r="U38" s="2"/>
      <c r="V38" s="2"/>
      <c r="W38" s="2"/>
      <c r="X38" s="2"/>
      <c r="Y38" s="2"/>
      <c r="Z38" s="2"/>
    </row>
    <row r="39">
      <c r="A39" s="85" t="s">
        <v>103</v>
      </c>
      <c r="B39" s="86" t="s">
        <v>104</v>
      </c>
      <c r="C39" s="87">
        <v>1.338</v>
      </c>
      <c r="D39" s="88">
        <v>2.0</v>
      </c>
      <c r="E39" s="89" t="str">
        <f t="shared" si="14"/>
        <v>IMAGE</v>
      </c>
      <c r="F39" s="90">
        <v>84.98</v>
      </c>
      <c r="G39" s="91"/>
      <c r="H39" s="91"/>
      <c r="I39" s="91"/>
      <c r="J39" s="91"/>
      <c r="K39" s="91"/>
      <c r="L39" s="91"/>
      <c r="M39" s="91"/>
      <c r="N39" s="91"/>
      <c r="O39" s="92">
        <f t="shared" si="15"/>
        <v>0</v>
      </c>
      <c r="P39" s="92">
        <f t="shared" si="16"/>
        <v>0</v>
      </c>
      <c r="Q39" s="93">
        <f t="shared" si="17"/>
        <v>0</v>
      </c>
      <c r="R39" s="79">
        <f t="shared" si="18"/>
        <v>0</v>
      </c>
      <c r="S39" s="2"/>
      <c r="T39" s="2"/>
      <c r="U39" s="2"/>
      <c r="V39" s="2"/>
      <c r="W39" s="2"/>
      <c r="X39" s="2"/>
      <c r="Y39" s="2"/>
      <c r="Z39" s="2"/>
    </row>
    <row r="40">
      <c r="A40" s="85" t="s">
        <v>105</v>
      </c>
      <c r="B40" s="86" t="s">
        <v>106</v>
      </c>
      <c r="C40" s="87">
        <v>2.324</v>
      </c>
      <c r="D40" s="88">
        <v>4.0</v>
      </c>
      <c r="E40" s="89" t="str">
        <f t="shared" si="14"/>
        <v>IMAGE</v>
      </c>
      <c r="F40" s="90">
        <v>154.08</v>
      </c>
      <c r="G40" s="91"/>
      <c r="H40" s="91"/>
      <c r="I40" s="91"/>
      <c r="J40" s="91"/>
      <c r="K40" s="91"/>
      <c r="L40" s="91"/>
      <c r="M40" s="91"/>
      <c r="N40" s="91"/>
      <c r="O40" s="92">
        <f t="shared" si="15"/>
        <v>0</v>
      </c>
      <c r="P40" s="92">
        <f t="shared" si="16"/>
        <v>0</v>
      </c>
      <c r="Q40" s="93">
        <f t="shared" si="17"/>
        <v>0</v>
      </c>
      <c r="R40" s="79">
        <f t="shared" si="18"/>
        <v>0</v>
      </c>
      <c r="S40" s="2"/>
      <c r="T40" s="2"/>
      <c r="U40" s="2"/>
      <c r="V40" s="2"/>
      <c r="W40" s="2"/>
      <c r="X40" s="2"/>
      <c r="Y40" s="2"/>
      <c r="Z40" s="2"/>
    </row>
    <row r="41">
      <c r="A41" s="85" t="s">
        <v>107</v>
      </c>
      <c r="B41" s="86" t="s">
        <v>108</v>
      </c>
      <c r="C41" s="87">
        <v>2.169</v>
      </c>
      <c r="D41" s="88">
        <v>4.0</v>
      </c>
      <c r="E41" s="89" t="str">
        <f t="shared" si="14"/>
        <v>IMAGE</v>
      </c>
      <c r="F41" s="90">
        <v>146.49</v>
      </c>
      <c r="G41" s="91"/>
      <c r="H41" s="91"/>
      <c r="I41" s="91"/>
      <c r="J41" s="91"/>
      <c r="K41" s="91"/>
      <c r="L41" s="91"/>
      <c r="M41" s="91"/>
      <c r="N41" s="91"/>
      <c r="O41" s="92">
        <f t="shared" si="15"/>
        <v>0</v>
      </c>
      <c r="P41" s="92">
        <f t="shared" si="16"/>
        <v>0</v>
      </c>
      <c r="Q41" s="93">
        <f t="shared" si="17"/>
        <v>0</v>
      </c>
      <c r="R41" s="79">
        <f t="shared" si="18"/>
        <v>0</v>
      </c>
      <c r="S41" s="2"/>
      <c r="T41" s="2"/>
      <c r="U41" s="2"/>
      <c r="V41" s="2"/>
      <c r="W41" s="2"/>
      <c r="X41" s="2"/>
      <c r="Y41" s="2"/>
      <c r="Z41" s="2"/>
    </row>
    <row r="42">
      <c r="A42" s="85" t="s">
        <v>109</v>
      </c>
      <c r="B42" s="86" t="s">
        <v>110</v>
      </c>
      <c r="C42" s="87">
        <v>2.103</v>
      </c>
      <c r="D42" s="88">
        <v>5.0</v>
      </c>
      <c r="E42" s="89" t="str">
        <f t="shared" si="14"/>
        <v>IMAGE</v>
      </c>
      <c r="F42" s="90">
        <v>153.83</v>
      </c>
      <c r="G42" s="91"/>
      <c r="H42" s="91"/>
      <c r="I42" s="91"/>
      <c r="J42" s="91"/>
      <c r="K42" s="91"/>
      <c r="L42" s="91"/>
      <c r="M42" s="91"/>
      <c r="N42" s="91"/>
      <c r="O42" s="92">
        <f t="shared" si="15"/>
        <v>0</v>
      </c>
      <c r="P42" s="92">
        <f t="shared" si="16"/>
        <v>0</v>
      </c>
      <c r="Q42" s="93">
        <f t="shared" si="17"/>
        <v>0</v>
      </c>
      <c r="R42" s="79">
        <f t="shared" si="18"/>
        <v>0</v>
      </c>
      <c r="S42" s="2"/>
      <c r="T42" s="2"/>
      <c r="U42" s="2"/>
      <c r="V42" s="2"/>
      <c r="W42" s="2"/>
      <c r="X42" s="2"/>
      <c r="Y42" s="2"/>
      <c r="Z42" s="2"/>
    </row>
    <row r="43">
      <c r="A43" s="85" t="s">
        <v>111</v>
      </c>
      <c r="B43" s="86" t="s">
        <v>112</v>
      </c>
      <c r="C43" s="87">
        <v>1.848</v>
      </c>
      <c r="D43" s="88">
        <v>3.0</v>
      </c>
      <c r="E43" s="89" t="str">
        <f t="shared" si="14"/>
        <v>IMAGE</v>
      </c>
      <c r="F43" s="90">
        <v>120.34</v>
      </c>
      <c r="G43" s="91"/>
      <c r="H43" s="91"/>
      <c r="I43" s="91"/>
      <c r="J43" s="91"/>
      <c r="K43" s="91"/>
      <c r="L43" s="91"/>
      <c r="M43" s="91"/>
      <c r="N43" s="91"/>
      <c r="O43" s="92">
        <f t="shared" si="15"/>
        <v>0</v>
      </c>
      <c r="P43" s="92">
        <f t="shared" si="16"/>
        <v>0</v>
      </c>
      <c r="Q43" s="93">
        <f t="shared" si="17"/>
        <v>0</v>
      </c>
      <c r="R43" s="79">
        <f t="shared" si="18"/>
        <v>0</v>
      </c>
      <c r="S43" s="2"/>
      <c r="T43" s="2"/>
      <c r="U43" s="2"/>
      <c r="V43" s="2"/>
      <c r="W43" s="2"/>
      <c r="X43" s="2"/>
      <c r="Y43" s="2"/>
      <c r="Z43" s="2"/>
    </row>
    <row r="44">
      <c r="A44" s="85" t="s">
        <v>113</v>
      </c>
      <c r="B44" s="86" t="s">
        <v>114</v>
      </c>
      <c r="C44" s="87">
        <v>1.815</v>
      </c>
      <c r="D44" s="88">
        <v>3.0</v>
      </c>
      <c r="E44" s="89" t="str">
        <f t="shared" si="14"/>
        <v>IMAGE</v>
      </c>
      <c r="F44" s="90">
        <v>118.72</v>
      </c>
      <c r="G44" s="91"/>
      <c r="H44" s="91"/>
      <c r="I44" s="91"/>
      <c r="J44" s="91"/>
      <c r="K44" s="91"/>
      <c r="L44" s="91"/>
      <c r="M44" s="91"/>
      <c r="N44" s="91"/>
      <c r="O44" s="92">
        <f t="shared" si="15"/>
        <v>0</v>
      </c>
      <c r="P44" s="92">
        <f t="shared" si="16"/>
        <v>0</v>
      </c>
      <c r="Q44" s="93">
        <f t="shared" si="17"/>
        <v>0</v>
      </c>
      <c r="R44" s="79">
        <f t="shared" si="18"/>
        <v>0</v>
      </c>
      <c r="S44" s="2"/>
      <c r="T44" s="2"/>
      <c r="U44" s="2"/>
      <c r="V44" s="2"/>
      <c r="W44" s="2"/>
      <c r="X44" s="2"/>
      <c r="Y44" s="2"/>
      <c r="Z44" s="2"/>
    </row>
    <row r="45">
      <c r="A45" s="85" t="s">
        <v>115</v>
      </c>
      <c r="B45" s="86" t="s">
        <v>116</v>
      </c>
      <c r="C45" s="87">
        <v>2.006</v>
      </c>
      <c r="D45" s="88">
        <v>2.0</v>
      </c>
      <c r="E45" s="89" t="str">
        <f t="shared" si="14"/>
        <v>IMAGE</v>
      </c>
      <c r="F45" s="90">
        <v>117.46</v>
      </c>
      <c r="G45" s="91"/>
      <c r="H45" s="91"/>
      <c r="I45" s="91"/>
      <c r="J45" s="91"/>
      <c r="K45" s="91"/>
      <c r="L45" s="91"/>
      <c r="M45" s="91"/>
      <c r="N45" s="91"/>
      <c r="O45" s="92">
        <f t="shared" si="15"/>
        <v>0</v>
      </c>
      <c r="P45" s="92">
        <f t="shared" si="16"/>
        <v>0</v>
      </c>
      <c r="Q45" s="93">
        <f t="shared" si="17"/>
        <v>0</v>
      </c>
      <c r="R45" s="79">
        <f t="shared" si="18"/>
        <v>0</v>
      </c>
      <c r="S45" s="2"/>
      <c r="T45" s="2"/>
      <c r="U45" s="2"/>
      <c r="V45" s="2"/>
      <c r="W45" s="2"/>
      <c r="X45" s="2"/>
      <c r="Y45" s="2"/>
      <c r="Z45" s="2"/>
    </row>
    <row r="46">
      <c r="A46" s="85" t="s">
        <v>117</v>
      </c>
      <c r="B46" s="86" t="s">
        <v>118</v>
      </c>
      <c r="C46" s="87">
        <v>2.542</v>
      </c>
      <c r="D46" s="88">
        <v>4.0</v>
      </c>
      <c r="E46" s="89" t="str">
        <f t="shared" si="14"/>
        <v>IMAGE</v>
      </c>
      <c r="F46" s="90">
        <v>162.73</v>
      </c>
      <c r="G46" s="91"/>
      <c r="H46" s="91"/>
      <c r="I46" s="91"/>
      <c r="J46" s="91"/>
      <c r="K46" s="91"/>
      <c r="L46" s="91"/>
      <c r="M46" s="91"/>
      <c r="N46" s="91"/>
      <c r="O46" s="92">
        <f t="shared" si="15"/>
        <v>0</v>
      </c>
      <c r="P46" s="92">
        <f t="shared" si="16"/>
        <v>0</v>
      </c>
      <c r="Q46" s="93">
        <f t="shared" si="17"/>
        <v>0</v>
      </c>
      <c r="R46" s="79">
        <f t="shared" si="18"/>
        <v>0</v>
      </c>
      <c r="S46" s="2"/>
      <c r="T46" s="2"/>
      <c r="U46" s="2"/>
      <c r="V46" s="2"/>
      <c r="W46" s="2"/>
      <c r="X46" s="2"/>
      <c r="Y46" s="2"/>
      <c r="Z46" s="2"/>
    </row>
    <row r="47">
      <c r="A47" s="85" t="s">
        <v>119</v>
      </c>
      <c r="B47" s="86" t="s">
        <v>120</v>
      </c>
      <c r="C47" s="87">
        <v>2.57</v>
      </c>
      <c r="D47" s="88">
        <v>2.0</v>
      </c>
      <c r="E47" s="89" t="str">
        <f t="shared" si="14"/>
        <v>IMAGE</v>
      </c>
      <c r="F47" s="90">
        <v>144.9</v>
      </c>
      <c r="G47" s="91"/>
      <c r="H47" s="91"/>
      <c r="I47" s="91"/>
      <c r="J47" s="91"/>
      <c r="K47" s="91"/>
      <c r="L47" s="91"/>
      <c r="M47" s="91"/>
      <c r="N47" s="91"/>
      <c r="O47" s="92">
        <f t="shared" si="15"/>
        <v>0</v>
      </c>
      <c r="P47" s="92">
        <f t="shared" si="16"/>
        <v>0</v>
      </c>
      <c r="Q47" s="93">
        <f t="shared" si="17"/>
        <v>0</v>
      </c>
      <c r="R47" s="79">
        <f t="shared" si="18"/>
        <v>0</v>
      </c>
      <c r="S47" s="2"/>
      <c r="T47" s="2"/>
      <c r="U47" s="2"/>
      <c r="V47" s="2"/>
      <c r="W47" s="2"/>
      <c r="X47" s="2"/>
      <c r="Y47" s="2"/>
      <c r="Z47" s="2"/>
    </row>
    <row r="48">
      <c r="A48" s="85" t="s">
        <v>121</v>
      </c>
      <c r="B48" s="86" t="s">
        <v>122</v>
      </c>
      <c r="C48" s="87">
        <v>1.973</v>
      </c>
      <c r="D48" s="88">
        <v>2.0</v>
      </c>
      <c r="E48" s="89" t="str">
        <f t="shared" si="14"/>
        <v>IMAGE</v>
      </c>
      <c r="F48" s="90">
        <v>115.86</v>
      </c>
      <c r="G48" s="91"/>
      <c r="H48" s="91"/>
      <c r="I48" s="91"/>
      <c r="J48" s="91"/>
      <c r="K48" s="91"/>
      <c r="L48" s="91"/>
      <c r="M48" s="91"/>
      <c r="N48" s="91"/>
      <c r="O48" s="92">
        <f t="shared" si="15"/>
        <v>0</v>
      </c>
      <c r="P48" s="92">
        <f t="shared" si="16"/>
        <v>0</v>
      </c>
      <c r="Q48" s="93">
        <f t="shared" si="17"/>
        <v>0</v>
      </c>
      <c r="R48" s="79">
        <f t="shared" si="18"/>
        <v>0</v>
      </c>
      <c r="S48" s="2"/>
      <c r="T48" s="2"/>
      <c r="U48" s="2"/>
      <c r="V48" s="2"/>
      <c r="W48" s="2"/>
      <c r="X48" s="2"/>
      <c r="Y48" s="2"/>
      <c r="Z48" s="2"/>
    </row>
    <row r="49">
      <c r="A49" s="85" t="s">
        <v>123</v>
      </c>
      <c r="B49" s="86" t="s">
        <v>124</v>
      </c>
      <c r="C49" s="87">
        <v>2.055</v>
      </c>
      <c r="D49" s="88">
        <v>2.0</v>
      </c>
      <c r="E49" s="89" t="str">
        <f t="shared" si="14"/>
        <v>IMAGE</v>
      </c>
      <c r="F49" s="90">
        <v>119.86</v>
      </c>
      <c r="G49" s="91"/>
      <c r="H49" s="91"/>
      <c r="I49" s="91"/>
      <c r="J49" s="91"/>
      <c r="K49" s="91"/>
      <c r="L49" s="91"/>
      <c r="M49" s="91"/>
      <c r="N49" s="91"/>
      <c r="O49" s="92">
        <f t="shared" si="15"/>
        <v>0</v>
      </c>
      <c r="P49" s="92">
        <f t="shared" si="16"/>
        <v>0</v>
      </c>
      <c r="Q49" s="93">
        <f t="shared" si="17"/>
        <v>0</v>
      </c>
      <c r="R49" s="79">
        <f t="shared" si="18"/>
        <v>0</v>
      </c>
      <c r="S49" s="2"/>
      <c r="T49" s="2"/>
      <c r="U49" s="2"/>
      <c r="V49" s="2"/>
      <c r="W49" s="2"/>
      <c r="X49" s="2"/>
      <c r="Y49" s="2"/>
      <c r="Z49" s="2"/>
    </row>
    <row r="50">
      <c r="A50" s="85" t="s">
        <v>125</v>
      </c>
      <c r="B50" s="86" t="s">
        <v>126</v>
      </c>
      <c r="C50" s="87">
        <v>1.409</v>
      </c>
      <c r="D50" s="88">
        <v>5.0</v>
      </c>
      <c r="E50" s="89" t="str">
        <f t="shared" si="14"/>
        <v>IMAGE</v>
      </c>
      <c r="F50" s="90">
        <v>120.09</v>
      </c>
      <c r="G50" s="91"/>
      <c r="H50" s="91"/>
      <c r="I50" s="91"/>
      <c r="J50" s="91"/>
      <c r="K50" s="91"/>
      <c r="L50" s="91"/>
      <c r="M50" s="91"/>
      <c r="N50" s="91"/>
      <c r="O50" s="92">
        <f t="shared" si="15"/>
        <v>0</v>
      </c>
      <c r="P50" s="92">
        <f t="shared" si="16"/>
        <v>0</v>
      </c>
      <c r="Q50" s="93">
        <f t="shared" si="17"/>
        <v>0</v>
      </c>
      <c r="R50" s="79">
        <f t="shared" si="18"/>
        <v>0</v>
      </c>
      <c r="S50" s="2"/>
      <c r="T50" s="2"/>
      <c r="U50" s="2"/>
      <c r="V50" s="2"/>
      <c r="W50" s="2"/>
      <c r="X50" s="2"/>
      <c r="Y50" s="2"/>
      <c r="Z50" s="2"/>
    </row>
    <row r="51">
      <c r="A51" s="85" t="s">
        <v>127</v>
      </c>
      <c r="B51" s="86" t="s">
        <v>128</v>
      </c>
      <c r="C51" s="87">
        <v>2.28</v>
      </c>
      <c r="D51" s="88">
        <v>3.0</v>
      </c>
      <c r="E51" s="89" t="str">
        <f t="shared" si="14"/>
        <v>IMAGE</v>
      </c>
      <c r="F51" s="90">
        <v>141.34</v>
      </c>
      <c r="G51" s="91"/>
      <c r="H51" s="91"/>
      <c r="I51" s="91"/>
      <c r="J51" s="91"/>
      <c r="K51" s="91"/>
      <c r="L51" s="91"/>
      <c r="M51" s="91"/>
      <c r="N51" s="91"/>
      <c r="O51" s="92">
        <f t="shared" si="15"/>
        <v>0</v>
      </c>
      <c r="P51" s="92">
        <f t="shared" si="16"/>
        <v>0</v>
      </c>
      <c r="Q51" s="93">
        <f t="shared" si="17"/>
        <v>0</v>
      </c>
      <c r="R51" s="79">
        <f t="shared" si="18"/>
        <v>0</v>
      </c>
      <c r="S51" s="2"/>
      <c r="T51" s="2"/>
      <c r="U51" s="2"/>
      <c r="V51" s="2"/>
      <c r="W51" s="2"/>
      <c r="X51" s="2"/>
      <c r="Y51" s="2"/>
      <c r="Z51" s="2"/>
    </row>
    <row r="52">
      <c r="A52" s="85" t="s">
        <v>129</v>
      </c>
      <c r="B52" s="86" t="s">
        <v>130</v>
      </c>
      <c r="C52" s="87">
        <v>1.097</v>
      </c>
      <c r="D52" s="88">
        <v>3.0</v>
      </c>
      <c r="E52" s="89" t="str">
        <f t="shared" si="14"/>
        <v>IMAGE</v>
      </c>
      <c r="F52" s="90">
        <v>83.83</v>
      </c>
      <c r="G52" s="91"/>
      <c r="H52" s="91"/>
      <c r="I52" s="91"/>
      <c r="J52" s="91"/>
      <c r="K52" s="91"/>
      <c r="L52" s="91"/>
      <c r="M52" s="91"/>
      <c r="N52" s="91"/>
      <c r="O52" s="92">
        <f t="shared" si="15"/>
        <v>0</v>
      </c>
      <c r="P52" s="92">
        <f t="shared" si="16"/>
        <v>0</v>
      </c>
      <c r="Q52" s="93">
        <f t="shared" si="17"/>
        <v>0</v>
      </c>
      <c r="R52" s="79">
        <f t="shared" si="18"/>
        <v>0</v>
      </c>
      <c r="S52" s="2"/>
      <c r="T52" s="2"/>
      <c r="U52" s="2"/>
      <c r="V52" s="2"/>
      <c r="W52" s="2"/>
      <c r="X52" s="2"/>
      <c r="Y52" s="2"/>
      <c r="Z52" s="2"/>
    </row>
    <row r="53">
      <c r="A53" s="85" t="s">
        <v>131</v>
      </c>
      <c r="B53" s="86" t="s">
        <v>132</v>
      </c>
      <c r="C53" s="87">
        <v>1.212</v>
      </c>
      <c r="D53" s="88">
        <v>9.0</v>
      </c>
      <c r="E53" s="89" t="str">
        <f t="shared" si="14"/>
        <v>IMAGE</v>
      </c>
      <c r="F53" s="90">
        <v>76.02</v>
      </c>
      <c r="G53" s="91"/>
      <c r="H53" s="91"/>
      <c r="I53" s="91"/>
      <c r="J53" s="91"/>
      <c r="K53" s="91"/>
      <c r="L53" s="91"/>
      <c r="M53" s="91"/>
      <c r="N53" s="91"/>
      <c r="O53" s="92">
        <f t="shared" si="15"/>
        <v>0</v>
      </c>
      <c r="P53" s="92">
        <f t="shared" si="16"/>
        <v>0</v>
      </c>
      <c r="Q53" s="93">
        <f t="shared" si="17"/>
        <v>0</v>
      </c>
      <c r="R53" s="79">
        <f t="shared" si="18"/>
        <v>0</v>
      </c>
      <c r="S53" s="2"/>
      <c r="T53" s="2"/>
      <c r="U53" s="2"/>
      <c r="V53" s="2"/>
      <c r="W53" s="2"/>
      <c r="X53" s="2"/>
      <c r="Y53" s="2"/>
      <c r="Z53" s="2"/>
    </row>
    <row r="54">
      <c r="A54" s="85" t="s">
        <v>133</v>
      </c>
      <c r="B54" s="86" t="s">
        <v>134</v>
      </c>
      <c r="C54" s="87">
        <v>1.104</v>
      </c>
      <c r="D54" s="88">
        <v>2.0</v>
      </c>
      <c r="E54" s="89" t="str">
        <f t="shared" si="14"/>
        <v>IMAGE</v>
      </c>
      <c r="F54" s="90">
        <v>73.61</v>
      </c>
      <c r="G54" s="91"/>
      <c r="H54" s="91"/>
      <c r="I54" s="91"/>
      <c r="J54" s="91"/>
      <c r="K54" s="91"/>
      <c r="L54" s="91"/>
      <c r="M54" s="91"/>
      <c r="N54" s="91"/>
      <c r="O54" s="92">
        <f t="shared" si="15"/>
        <v>0</v>
      </c>
      <c r="P54" s="92">
        <f t="shared" si="16"/>
        <v>0</v>
      </c>
      <c r="Q54" s="93">
        <f t="shared" si="17"/>
        <v>0</v>
      </c>
      <c r="R54" s="79">
        <f t="shared" si="18"/>
        <v>0</v>
      </c>
      <c r="S54" s="2"/>
      <c r="T54" s="2"/>
      <c r="U54" s="2"/>
      <c r="V54" s="2"/>
      <c r="W54" s="2"/>
      <c r="X54" s="2"/>
      <c r="Y54" s="2"/>
      <c r="Z54" s="2"/>
    </row>
    <row r="55">
      <c r="A55" s="85" t="s">
        <v>135</v>
      </c>
      <c r="B55" s="86" t="s">
        <v>136</v>
      </c>
      <c r="C55" s="87">
        <v>1.397</v>
      </c>
      <c r="D55" s="88">
        <v>2.0</v>
      </c>
      <c r="E55" s="89" t="str">
        <f t="shared" si="14"/>
        <v>IMAGE</v>
      </c>
      <c r="F55" s="90">
        <v>87.83</v>
      </c>
      <c r="G55" s="91"/>
      <c r="H55" s="91"/>
      <c r="I55" s="91"/>
      <c r="J55" s="91"/>
      <c r="K55" s="91"/>
      <c r="L55" s="91"/>
      <c r="M55" s="91"/>
      <c r="N55" s="91"/>
      <c r="O55" s="92">
        <f t="shared" si="15"/>
        <v>0</v>
      </c>
      <c r="P55" s="92">
        <f t="shared" si="16"/>
        <v>0</v>
      </c>
      <c r="Q55" s="93">
        <f t="shared" si="17"/>
        <v>0</v>
      </c>
      <c r="R55" s="79">
        <f t="shared" si="18"/>
        <v>0</v>
      </c>
      <c r="S55" s="2"/>
      <c r="T55" s="2"/>
      <c r="U55" s="2"/>
      <c r="V55" s="2"/>
      <c r="W55" s="2"/>
      <c r="X55" s="2"/>
      <c r="Y55" s="2"/>
      <c r="Z55" s="2"/>
    </row>
    <row r="56">
      <c r="A56" s="85" t="s">
        <v>137</v>
      </c>
      <c r="B56" s="86" t="s">
        <v>138</v>
      </c>
      <c r="C56" s="87">
        <v>1.852</v>
      </c>
      <c r="D56" s="88">
        <v>2.0</v>
      </c>
      <c r="E56" s="89" t="str">
        <f t="shared" si="14"/>
        <v>IMAGE</v>
      </c>
      <c r="F56" s="90">
        <v>110.01</v>
      </c>
      <c r="G56" s="91"/>
      <c r="H56" s="91"/>
      <c r="I56" s="91"/>
      <c r="J56" s="91"/>
      <c r="K56" s="91"/>
      <c r="L56" s="91"/>
      <c r="M56" s="91"/>
      <c r="N56" s="91"/>
      <c r="O56" s="92">
        <f t="shared" si="15"/>
        <v>0</v>
      </c>
      <c r="P56" s="92">
        <f t="shared" si="16"/>
        <v>0</v>
      </c>
      <c r="Q56" s="93">
        <f t="shared" si="17"/>
        <v>0</v>
      </c>
      <c r="R56" s="79">
        <f t="shared" si="18"/>
        <v>0</v>
      </c>
      <c r="S56" s="2"/>
      <c r="T56" s="2"/>
      <c r="U56" s="2"/>
      <c r="V56" s="2"/>
      <c r="W56" s="2"/>
      <c r="X56" s="2"/>
      <c r="Y56" s="2"/>
      <c r="Z56" s="2"/>
    </row>
    <row r="57">
      <c r="A57" s="85" t="s">
        <v>139</v>
      </c>
      <c r="B57" s="86" t="s">
        <v>140</v>
      </c>
      <c r="C57" s="87">
        <v>4.843</v>
      </c>
      <c r="D57" s="88">
        <v>5.0</v>
      </c>
      <c r="E57" s="89" t="str">
        <f t="shared" si="14"/>
        <v>IMAGE</v>
      </c>
      <c r="F57" s="90">
        <v>287.11</v>
      </c>
      <c r="G57" s="91"/>
      <c r="H57" s="91"/>
      <c r="I57" s="91"/>
      <c r="J57" s="91"/>
      <c r="K57" s="91"/>
      <c r="L57" s="91"/>
      <c r="M57" s="91"/>
      <c r="N57" s="91"/>
      <c r="O57" s="92">
        <f t="shared" si="15"/>
        <v>0</v>
      </c>
      <c r="P57" s="92">
        <f t="shared" si="16"/>
        <v>0</v>
      </c>
      <c r="Q57" s="93">
        <f t="shared" si="17"/>
        <v>0</v>
      </c>
      <c r="R57" s="79">
        <f t="shared" si="18"/>
        <v>0</v>
      </c>
      <c r="S57" s="2"/>
      <c r="T57" s="2"/>
      <c r="U57" s="2"/>
      <c r="V57" s="2"/>
      <c r="W57" s="2"/>
      <c r="X57" s="2"/>
      <c r="Y57" s="2"/>
      <c r="Z57" s="2"/>
    </row>
    <row r="58">
      <c r="A58" s="85" t="s">
        <v>141</v>
      </c>
      <c r="B58" s="86" t="s">
        <v>142</v>
      </c>
      <c r="C58" s="87">
        <v>3.417</v>
      </c>
      <c r="D58" s="88">
        <v>5.0</v>
      </c>
      <c r="E58" s="89" t="str">
        <f t="shared" si="14"/>
        <v>IMAGE</v>
      </c>
      <c r="F58" s="90">
        <v>155.37</v>
      </c>
      <c r="G58" s="91"/>
      <c r="H58" s="91"/>
      <c r="I58" s="91"/>
      <c r="J58" s="91"/>
      <c r="K58" s="91"/>
      <c r="L58" s="91"/>
      <c r="M58" s="91"/>
      <c r="N58" s="91"/>
      <c r="O58" s="92">
        <f t="shared" si="15"/>
        <v>0</v>
      </c>
      <c r="P58" s="92">
        <f t="shared" si="16"/>
        <v>0</v>
      </c>
      <c r="Q58" s="93">
        <f t="shared" si="17"/>
        <v>0</v>
      </c>
      <c r="R58" s="79">
        <f t="shared" si="18"/>
        <v>0</v>
      </c>
      <c r="S58" s="2"/>
      <c r="T58" s="2"/>
      <c r="U58" s="2"/>
      <c r="V58" s="2"/>
      <c r="W58" s="2"/>
      <c r="X58" s="2"/>
      <c r="Y58" s="2"/>
      <c r="Z58" s="2"/>
    </row>
    <row r="59">
      <c r="A59" s="85" t="s">
        <v>143</v>
      </c>
      <c r="B59" s="86" t="s">
        <v>144</v>
      </c>
      <c r="C59" s="87">
        <v>1.117</v>
      </c>
      <c r="D59" s="88">
        <v>5.0</v>
      </c>
      <c r="E59" s="89" t="str">
        <f t="shared" si="14"/>
        <v>IMAGE</v>
      </c>
      <c r="F59" s="90">
        <v>60.53</v>
      </c>
      <c r="G59" s="91"/>
      <c r="H59" s="91"/>
      <c r="I59" s="91"/>
      <c r="J59" s="91"/>
      <c r="K59" s="91"/>
      <c r="L59" s="91"/>
      <c r="M59" s="91"/>
      <c r="N59" s="91"/>
      <c r="O59" s="92">
        <f t="shared" si="15"/>
        <v>0</v>
      </c>
      <c r="P59" s="92">
        <f t="shared" si="16"/>
        <v>0</v>
      </c>
      <c r="Q59" s="93">
        <f t="shared" si="17"/>
        <v>0</v>
      </c>
      <c r="R59" s="79">
        <f t="shared" si="18"/>
        <v>0</v>
      </c>
      <c r="S59" s="2"/>
      <c r="T59" s="2"/>
      <c r="U59" s="2"/>
      <c r="V59" s="2"/>
      <c r="W59" s="2"/>
      <c r="X59" s="2"/>
      <c r="Y59" s="2"/>
      <c r="Z59" s="2"/>
    </row>
    <row r="60">
      <c r="A60" s="85" t="s">
        <v>145</v>
      </c>
      <c r="B60" s="86" t="s">
        <v>146</v>
      </c>
      <c r="C60" s="87">
        <v>2.957</v>
      </c>
      <c r="D60" s="88">
        <v>7.0</v>
      </c>
      <c r="E60" s="89" t="str">
        <f t="shared" si="14"/>
        <v>IMAGE</v>
      </c>
      <c r="F60" s="90">
        <v>142.04</v>
      </c>
      <c r="G60" s="91"/>
      <c r="H60" s="91"/>
      <c r="I60" s="91"/>
      <c r="J60" s="91"/>
      <c r="K60" s="91"/>
      <c r="L60" s="91"/>
      <c r="M60" s="91"/>
      <c r="N60" s="91"/>
      <c r="O60" s="92">
        <f t="shared" si="15"/>
        <v>0</v>
      </c>
      <c r="P60" s="92">
        <f t="shared" si="16"/>
        <v>0</v>
      </c>
      <c r="Q60" s="93">
        <f t="shared" si="17"/>
        <v>0</v>
      </c>
      <c r="R60" s="79">
        <f t="shared" si="18"/>
        <v>0</v>
      </c>
      <c r="S60" s="2"/>
      <c r="T60" s="2"/>
      <c r="U60" s="2"/>
      <c r="V60" s="2"/>
      <c r="W60" s="2"/>
      <c r="X60" s="2"/>
      <c r="Y60" s="2"/>
      <c r="Z60" s="2"/>
    </row>
    <row r="61">
      <c r="A61" s="85" t="s">
        <v>147</v>
      </c>
      <c r="B61" s="86" t="s">
        <v>148</v>
      </c>
      <c r="C61" s="87">
        <v>1.038</v>
      </c>
      <c r="D61" s="88">
        <v>5.0</v>
      </c>
      <c r="E61" s="89" t="str">
        <f t="shared" si="14"/>
        <v>IMAGE</v>
      </c>
      <c r="F61" s="90">
        <v>56.61</v>
      </c>
      <c r="G61" s="91"/>
      <c r="H61" s="91"/>
      <c r="I61" s="91"/>
      <c r="J61" s="91"/>
      <c r="K61" s="91"/>
      <c r="L61" s="91"/>
      <c r="M61" s="91"/>
      <c r="N61" s="91"/>
      <c r="O61" s="92">
        <f t="shared" si="15"/>
        <v>0</v>
      </c>
      <c r="P61" s="92">
        <f t="shared" si="16"/>
        <v>0</v>
      </c>
      <c r="Q61" s="93">
        <f t="shared" si="17"/>
        <v>0</v>
      </c>
      <c r="R61" s="79">
        <f t="shared" si="18"/>
        <v>0</v>
      </c>
      <c r="S61" s="2"/>
      <c r="T61" s="2"/>
      <c r="U61" s="2"/>
      <c r="V61" s="2"/>
      <c r="W61" s="2"/>
      <c r="X61" s="2"/>
      <c r="Y61" s="2"/>
      <c r="Z61" s="2"/>
    </row>
    <row r="62">
      <c r="A62" s="85" t="s">
        <v>149</v>
      </c>
      <c r="B62" s="86" t="s">
        <v>150</v>
      </c>
      <c r="C62" s="87">
        <v>2.414</v>
      </c>
      <c r="D62" s="88">
        <v>7.0</v>
      </c>
      <c r="E62" s="89" t="str">
        <f t="shared" si="14"/>
        <v>IMAGE</v>
      </c>
      <c r="F62" s="90">
        <v>119.5</v>
      </c>
      <c r="G62" s="91"/>
      <c r="H62" s="91"/>
      <c r="I62" s="91"/>
      <c r="J62" s="91"/>
      <c r="K62" s="91"/>
      <c r="L62" s="91"/>
      <c r="M62" s="91"/>
      <c r="N62" s="91"/>
      <c r="O62" s="92">
        <f t="shared" si="15"/>
        <v>0</v>
      </c>
      <c r="P62" s="92">
        <f t="shared" si="16"/>
        <v>0</v>
      </c>
      <c r="Q62" s="93">
        <f t="shared" si="17"/>
        <v>0</v>
      </c>
      <c r="R62" s="79">
        <f t="shared" si="18"/>
        <v>0</v>
      </c>
      <c r="S62" s="2"/>
      <c r="T62" s="2"/>
      <c r="U62" s="2"/>
      <c r="V62" s="2"/>
      <c r="W62" s="2"/>
      <c r="X62" s="2"/>
      <c r="Y62" s="2"/>
      <c r="Z62" s="2"/>
    </row>
    <row r="63">
      <c r="A63" s="85" t="s">
        <v>151</v>
      </c>
      <c r="B63" s="86" t="s">
        <v>152</v>
      </c>
      <c r="C63" s="87">
        <v>1.737</v>
      </c>
      <c r="D63" s="88">
        <v>2.0</v>
      </c>
      <c r="E63" s="89" t="str">
        <f t="shared" si="14"/>
        <v>IMAGE</v>
      </c>
      <c r="F63" s="90">
        <v>104.38</v>
      </c>
      <c r="G63" s="91"/>
      <c r="H63" s="91"/>
      <c r="I63" s="91"/>
      <c r="J63" s="91"/>
      <c r="K63" s="91"/>
      <c r="L63" s="91"/>
      <c r="M63" s="91"/>
      <c r="N63" s="91"/>
      <c r="O63" s="92">
        <f t="shared" si="15"/>
        <v>0</v>
      </c>
      <c r="P63" s="92">
        <f t="shared" si="16"/>
        <v>0</v>
      </c>
      <c r="Q63" s="93">
        <f t="shared" si="17"/>
        <v>0</v>
      </c>
      <c r="R63" s="79">
        <f t="shared" si="18"/>
        <v>0</v>
      </c>
      <c r="S63" s="2"/>
      <c r="T63" s="2"/>
      <c r="U63" s="2"/>
      <c r="V63" s="2"/>
      <c r="W63" s="2"/>
      <c r="X63" s="2"/>
      <c r="Y63" s="2"/>
      <c r="Z63" s="2"/>
    </row>
    <row r="64">
      <c r="A64" s="85" t="s">
        <v>153</v>
      </c>
      <c r="B64" s="86" t="s">
        <v>154</v>
      </c>
      <c r="C64" s="87">
        <v>2.464</v>
      </c>
      <c r="D64" s="88">
        <v>4.0</v>
      </c>
      <c r="E64" s="89" t="str">
        <f t="shared" si="14"/>
        <v>IMAGE</v>
      </c>
      <c r="F64" s="90">
        <v>160.86</v>
      </c>
      <c r="G64" s="91"/>
      <c r="H64" s="91"/>
      <c r="I64" s="91"/>
      <c r="J64" s="91"/>
      <c r="K64" s="91"/>
      <c r="L64" s="91"/>
      <c r="M64" s="91"/>
      <c r="N64" s="91"/>
      <c r="O64" s="92">
        <f t="shared" si="15"/>
        <v>0</v>
      </c>
      <c r="P64" s="92">
        <f t="shared" si="16"/>
        <v>0</v>
      </c>
      <c r="Q64" s="93">
        <f t="shared" si="17"/>
        <v>0</v>
      </c>
      <c r="R64" s="79">
        <f t="shared" si="18"/>
        <v>0</v>
      </c>
      <c r="S64" s="2"/>
      <c r="T64" s="2"/>
      <c r="U64" s="2"/>
      <c r="V64" s="2"/>
      <c r="W64" s="2"/>
      <c r="X64" s="2"/>
      <c r="Y64" s="2"/>
      <c r="Z64" s="2"/>
    </row>
    <row r="65">
      <c r="A65" s="85" t="s">
        <v>155</v>
      </c>
      <c r="B65" s="86" t="s">
        <v>156</v>
      </c>
      <c r="C65" s="87">
        <v>1.567</v>
      </c>
      <c r="D65" s="88">
        <v>4.0</v>
      </c>
      <c r="E65" s="89" t="str">
        <f t="shared" si="14"/>
        <v>IMAGE</v>
      </c>
      <c r="F65" s="90">
        <v>117.23</v>
      </c>
      <c r="G65" s="91"/>
      <c r="H65" s="91"/>
      <c r="I65" s="91"/>
      <c r="J65" s="91"/>
      <c r="K65" s="91"/>
      <c r="L65" s="91"/>
      <c r="M65" s="91"/>
      <c r="N65" s="91"/>
      <c r="O65" s="92">
        <f t="shared" si="15"/>
        <v>0</v>
      </c>
      <c r="P65" s="92">
        <f t="shared" si="16"/>
        <v>0</v>
      </c>
      <c r="Q65" s="93">
        <f t="shared" si="17"/>
        <v>0</v>
      </c>
      <c r="R65" s="79">
        <f t="shared" si="18"/>
        <v>0</v>
      </c>
      <c r="S65" s="2"/>
      <c r="T65" s="2"/>
      <c r="U65" s="2"/>
      <c r="V65" s="2"/>
      <c r="W65" s="2"/>
      <c r="X65" s="2"/>
      <c r="Y65" s="2"/>
      <c r="Z65" s="2"/>
    </row>
    <row r="66" ht="31.5" customHeight="1">
      <c r="A66" s="80" t="s">
        <v>157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2"/>
      <c r="O66" s="94">
        <f t="shared" ref="O66:R66" si="19">SUM(O23:O65)</f>
        <v>0</v>
      </c>
      <c r="P66" s="94">
        <f t="shared" si="19"/>
        <v>0</v>
      </c>
      <c r="Q66" s="94">
        <f t="shared" si="19"/>
        <v>0</v>
      </c>
      <c r="R66" s="95">
        <f t="shared" si="19"/>
        <v>0</v>
      </c>
      <c r="S66" s="2"/>
      <c r="T66" s="2"/>
      <c r="U66" s="2"/>
      <c r="V66" s="2"/>
      <c r="W66" s="2"/>
      <c r="X66" s="2"/>
      <c r="Y66" s="2"/>
      <c r="Z66" s="2"/>
    </row>
    <row r="67">
      <c r="A67" s="85" t="s">
        <v>158</v>
      </c>
      <c r="B67" s="86" t="s">
        <v>159</v>
      </c>
      <c r="C67" s="87">
        <v>1.978</v>
      </c>
      <c r="D67" s="88">
        <v>2.0</v>
      </c>
      <c r="E67" s="89" t="str">
        <f t="shared" ref="E67:E82" si="20">HYPERLINK("https://hotch-hold.com/shop_img/"&amp;A67&amp;"_1.png","IMAGE")</f>
        <v>IMAGE</v>
      </c>
      <c r="F67" s="90">
        <v>116.08</v>
      </c>
      <c r="G67" s="91"/>
      <c r="H67" s="91"/>
      <c r="I67" s="91"/>
      <c r="J67" s="91"/>
      <c r="K67" s="91"/>
      <c r="L67" s="91"/>
      <c r="M67" s="91"/>
      <c r="N67" s="91"/>
      <c r="O67" s="92">
        <f t="shared" ref="O67:O82" si="21">SUM(G67:N67)</f>
        <v>0</v>
      </c>
      <c r="P67" s="92">
        <f t="shared" ref="P67:P82" si="22">SUM(O67*D67)</f>
        <v>0</v>
      </c>
      <c r="Q67" s="93">
        <f t="shared" ref="Q67:Q82" si="23">SUM(C67*O67)</f>
        <v>0</v>
      </c>
      <c r="R67" s="79">
        <f t="shared" ref="R67:R82" si="24">F67*O67</f>
        <v>0</v>
      </c>
      <c r="S67" s="2"/>
      <c r="T67" s="2"/>
      <c r="U67" s="2"/>
      <c r="V67" s="2"/>
      <c r="W67" s="2"/>
      <c r="X67" s="2"/>
      <c r="Y67" s="2"/>
      <c r="Z67" s="2"/>
    </row>
    <row r="68">
      <c r="A68" s="85" t="s">
        <v>160</v>
      </c>
      <c r="B68" s="86" t="s">
        <v>161</v>
      </c>
      <c r="C68" s="87">
        <v>2.098</v>
      </c>
      <c r="D68" s="88">
        <v>5.0</v>
      </c>
      <c r="E68" s="89" t="str">
        <f t="shared" si="20"/>
        <v>IMAGE</v>
      </c>
      <c r="F68" s="90">
        <v>100.6</v>
      </c>
      <c r="G68" s="91"/>
      <c r="H68" s="91"/>
      <c r="I68" s="91"/>
      <c r="J68" s="91"/>
      <c r="K68" s="91"/>
      <c r="L68" s="91"/>
      <c r="M68" s="91"/>
      <c r="N68" s="91"/>
      <c r="O68" s="92">
        <f t="shared" si="21"/>
        <v>0</v>
      </c>
      <c r="P68" s="92">
        <f t="shared" si="22"/>
        <v>0</v>
      </c>
      <c r="Q68" s="93">
        <f t="shared" si="23"/>
        <v>0</v>
      </c>
      <c r="R68" s="79">
        <f t="shared" si="24"/>
        <v>0</v>
      </c>
      <c r="S68" s="2"/>
      <c r="T68" s="2"/>
      <c r="U68" s="2"/>
      <c r="V68" s="2"/>
      <c r="W68" s="2"/>
      <c r="X68" s="2"/>
      <c r="Y68" s="2"/>
      <c r="Z68" s="2"/>
    </row>
    <row r="69">
      <c r="A69" s="85" t="s">
        <v>162</v>
      </c>
      <c r="B69" s="86" t="s">
        <v>163</v>
      </c>
      <c r="C69" s="87">
        <v>1.186</v>
      </c>
      <c r="D69" s="88">
        <v>5.0</v>
      </c>
      <c r="E69" s="89" t="str">
        <f t="shared" si="20"/>
        <v>IMAGE</v>
      </c>
      <c r="F69" s="90">
        <v>63.39</v>
      </c>
      <c r="G69" s="91"/>
      <c r="H69" s="91"/>
      <c r="I69" s="91"/>
      <c r="J69" s="91"/>
      <c r="K69" s="91"/>
      <c r="L69" s="91"/>
      <c r="M69" s="91"/>
      <c r="N69" s="91"/>
      <c r="O69" s="92">
        <f t="shared" si="21"/>
        <v>0</v>
      </c>
      <c r="P69" s="92">
        <f t="shared" si="22"/>
        <v>0</v>
      </c>
      <c r="Q69" s="93">
        <f t="shared" si="23"/>
        <v>0</v>
      </c>
      <c r="R69" s="79">
        <f t="shared" si="24"/>
        <v>0</v>
      </c>
      <c r="S69" s="2"/>
      <c r="T69" s="2"/>
      <c r="U69" s="2"/>
      <c r="V69" s="2"/>
      <c r="W69" s="2"/>
      <c r="X69" s="2"/>
      <c r="Y69" s="2"/>
      <c r="Z69" s="2"/>
    </row>
    <row r="70">
      <c r="A70" s="85" t="s">
        <v>164</v>
      </c>
      <c r="B70" s="86" t="s">
        <v>165</v>
      </c>
      <c r="C70" s="87">
        <v>1.675</v>
      </c>
      <c r="D70" s="88">
        <v>5.0</v>
      </c>
      <c r="E70" s="89" t="str">
        <f t="shared" si="20"/>
        <v>IMAGE</v>
      </c>
      <c r="F70" s="90">
        <v>83.07</v>
      </c>
      <c r="G70" s="91"/>
      <c r="H70" s="91"/>
      <c r="I70" s="91"/>
      <c r="J70" s="91"/>
      <c r="K70" s="91"/>
      <c r="L70" s="91"/>
      <c r="M70" s="91"/>
      <c r="N70" s="91"/>
      <c r="O70" s="92">
        <f t="shared" si="21"/>
        <v>0</v>
      </c>
      <c r="P70" s="92">
        <f t="shared" si="22"/>
        <v>0</v>
      </c>
      <c r="Q70" s="93">
        <f t="shared" si="23"/>
        <v>0</v>
      </c>
      <c r="R70" s="79">
        <f t="shared" si="24"/>
        <v>0</v>
      </c>
      <c r="S70" s="2"/>
      <c r="T70" s="2"/>
      <c r="U70" s="2"/>
      <c r="V70" s="2"/>
      <c r="W70" s="2"/>
      <c r="X70" s="2"/>
      <c r="Y70" s="2"/>
      <c r="Z70" s="2"/>
    </row>
    <row r="71">
      <c r="A71" s="85" t="s">
        <v>166</v>
      </c>
      <c r="B71" s="86" t="s">
        <v>167</v>
      </c>
      <c r="C71" s="87">
        <v>0.911</v>
      </c>
      <c r="D71" s="88">
        <v>5.0</v>
      </c>
      <c r="E71" s="89" t="str">
        <f t="shared" si="20"/>
        <v>IMAGE</v>
      </c>
      <c r="F71" s="90">
        <v>51.29</v>
      </c>
      <c r="G71" s="91"/>
      <c r="H71" s="91"/>
      <c r="I71" s="91"/>
      <c r="J71" s="91"/>
      <c r="K71" s="91"/>
      <c r="L71" s="91"/>
      <c r="M71" s="91"/>
      <c r="N71" s="91"/>
      <c r="O71" s="92">
        <f t="shared" si="21"/>
        <v>0</v>
      </c>
      <c r="P71" s="92">
        <f t="shared" si="22"/>
        <v>0</v>
      </c>
      <c r="Q71" s="93">
        <f t="shared" si="23"/>
        <v>0</v>
      </c>
      <c r="R71" s="79">
        <f t="shared" si="24"/>
        <v>0</v>
      </c>
      <c r="S71" s="2"/>
      <c r="T71" s="2"/>
      <c r="U71" s="2"/>
      <c r="V71" s="2"/>
      <c r="W71" s="2"/>
      <c r="X71" s="2"/>
      <c r="Y71" s="2"/>
      <c r="Z71" s="2"/>
    </row>
    <row r="72">
      <c r="A72" s="85" t="s">
        <v>168</v>
      </c>
      <c r="B72" s="86" t="s">
        <v>169</v>
      </c>
      <c r="C72" s="87">
        <v>1.05</v>
      </c>
      <c r="D72" s="88">
        <v>5.0</v>
      </c>
      <c r="E72" s="89" t="str">
        <f t="shared" si="20"/>
        <v>IMAGE</v>
      </c>
      <c r="F72" s="90">
        <v>57.09</v>
      </c>
      <c r="G72" s="91"/>
      <c r="H72" s="91"/>
      <c r="I72" s="91"/>
      <c r="J72" s="91"/>
      <c r="K72" s="91"/>
      <c r="L72" s="91"/>
      <c r="M72" s="91"/>
      <c r="N72" s="91"/>
      <c r="O72" s="92">
        <f t="shared" si="21"/>
        <v>0</v>
      </c>
      <c r="P72" s="92">
        <f t="shared" si="22"/>
        <v>0</v>
      </c>
      <c r="Q72" s="93">
        <f t="shared" si="23"/>
        <v>0</v>
      </c>
      <c r="R72" s="79">
        <f t="shared" si="24"/>
        <v>0</v>
      </c>
      <c r="S72" s="2"/>
      <c r="T72" s="2"/>
      <c r="U72" s="2"/>
      <c r="V72" s="2"/>
      <c r="W72" s="2"/>
      <c r="X72" s="2"/>
      <c r="Y72" s="2"/>
      <c r="Z72" s="2"/>
    </row>
    <row r="73">
      <c r="A73" s="85" t="s">
        <v>170</v>
      </c>
      <c r="B73" s="86" t="s">
        <v>171</v>
      </c>
      <c r="C73" s="87">
        <v>1.303</v>
      </c>
      <c r="D73" s="88">
        <v>5.0</v>
      </c>
      <c r="E73" s="89" t="str">
        <f t="shared" si="20"/>
        <v>IMAGE</v>
      </c>
      <c r="F73" s="90">
        <v>67.56</v>
      </c>
      <c r="G73" s="91"/>
      <c r="H73" s="91"/>
      <c r="I73" s="91"/>
      <c r="J73" s="91"/>
      <c r="K73" s="91"/>
      <c r="L73" s="91"/>
      <c r="M73" s="91"/>
      <c r="N73" s="91"/>
      <c r="O73" s="92">
        <f t="shared" si="21"/>
        <v>0</v>
      </c>
      <c r="P73" s="92">
        <f t="shared" si="22"/>
        <v>0</v>
      </c>
      <c r="Q73" s="93">
        <f t="shared" si="23"/>
        <v>0</v>
      </c>
      <c r="R73" s="79">
        <f t="shared" si="24"/>
        <v>0</v>
      </c>
      <c r="S73" s="2"/>
      <c r="T73" s="2"/>
      <c r="U73" s="2"/>
      <c r="V73" s="2"/>
      <c r="W73" s="2"/>
      <c r="X73" s="2"/>
      <c r="Y73" s="2"/>
      <c r="Z73" s="2"/>
    </row>
    <row r="74">
      <c r="A74" s="85" t="s">
        <v>172</v>
      </c>
      <c r="B74" s="86" t="s">
        <v>173</v>
      </c>
      <c r="C74" s="87">
        <v>2.365</v>
      </c>
      <c r="D74" s="88">
        <v>5.0</v>
      </c>
      <c r="E74" s="89" t="str">
        <f t="shared" si="20"/>
        <v>IMAGE</v>
      </c>
      <c r="F74" s="90">
        <v>111.69</v>
      </c>
      <c r="G74" s="91"/>
      <c r="H74" s="91"/>
      <c r="I74" s="91"/>
      <c r="J74" s="91"/>
      <c r="K74" s="91"/>
      <c r="L74" s="91"/>
      <c r="M74" s="91"/>
      <c r="N74" s="91"/>
      <c r="O74" s="92">
        <f t="shared" si="21"/>
        <v>0</v>
      </c>
      <c r="P74" s="92">
        <f t="shared" si="22"/>
        <v>0</v>
      </c>
      <c r="Q74" s="93">
        <f t="shared" si="23"/>
        <v>0</v>
      </c>
      <c r="R74" s="79">
        <f t="shared" si="24"/>
        <v>0</v>
      </c>
      <c r="S74" s="2"/>
      <c r="T74" s="2"/>
      <c r="U74" s="2"/>
      <c r="V74" s="2"/>
      <c r="W74" s="2"/>
      <c r="X74" s="2"/>
      <c r="Y74" s="2"/>
      <c r="Z74" s="2"/>
    </row>
    <row r="75">
      <c r="A75" s="85" t="s">
        <v>174</v>
      </c>
      <c r="B75" s="86" t="s">
        <v>175</v>
      </c>
      <c r="C75" s="87">
        <v>1.288</v>
      </c>
      <c r="D75" s="88">
        <v>1.0</v>
      </c>
      <c r="E75" s="89" t="str">
        <f t="shared" si="20"/>
        <v>IMAGE</v>
      </c>
      <c r="F75" s="90">
        <v>72.01</v>
      </c>
      <c r="G75" s="91"/>
      <c r="H75" s="91"/>
      <c r="I75" s="91"/>
      <c r="J75" s="91"/>
      <c r="K75" s="91"/>
      <c r="L75" s="91"/>
      <c r="M75" s="91"/>
      <c r="N75" s="91"/>
      <c r="O75" s="92">
        <f t="shared" si="21"/>
        <v>0</v>
      </c>
      <c r="P75" s="92">
        <f t="shared" si="22"/>
        <v>0</v>
      </c>
      <c r="Q75" s="93">
        <f t="shared" si="23"/>
        <v>0</v>
      </c>
      <c r="R75" s="79">
        <f t="shared" si="24"/>
        <v>0</v>
      </c>
      <c r="S75" s="2"/>
      <c r="T75" s="2"/>
      <c r="U75" s="2"/>
      <c r="V75" s="2"/>
      <c r="W75" s="2"/>
      <c r="X75" s="2"/>
      <c r="Y75" s="2"/>
      <c r="Z75" s="2"/>
    </row>
    <row r="76">
      <c r="A76" s="85" t="s">
        <v>176</v>
      </c>
      <c r="B76" s="88" t="s">
        <v>177</v>
      </c>
      <c r="C76" s="87">
        <v>1.56</v>
      </c>
      <c r="D76" s="88">
        <v>1.0</v>
      </c>
      <c r="E76" s="89" t="str">
        <f t="shared" si="20"/>
        <v>IMAGE</v>
      </c>
      <c r="F76" s="90">
        <v>85.2</v>
      </c>
      <c r="G76" s="91"/>
      <c r="H76" s="91"/>
      <c r="I76" s="91"/>
      <c r="J76" s="91"/>
      <c r="K76" s="91"/>
      <c r="L76" s="91"/>
      <c r="M76" s="91"/>
      <c r="N76" s="91"/>
      <c r="O76" s="92">
        <f t="shared" si="21"/>
        <v>0</v>
      </c>
      <c r="P76" s="92">
        <f t="shared" si="22"/>
        <v>0</v>
      </c>
      <c r="Q76" s="93">
        <f t="shared" si="23"/>
        <v>0</v>
      </c>
      <c r="R76" s="79">
        <f t="shared" si="24"/>
        <v>0</v>
      </c>
      <c r="S76" s="2"/>
      <c r="T76" s="2"/>
      <c r="U76" s="2"/>
      <c r="V76" s="2"/>
      <c r="W76" s="2"/>
      <c r="X76" s="2"/>
      <c r="Y76" s="2"/>
      <c r="Z76" s="2"/>
    </row>
    <row r="77">
      <c r="A77" s="85" t="s">
        <v>178</v>
      </c>
      <c r="B77" s="88" t="s">
        <v>179</v>
      </c>
      <c r="C77" s="87">
        <v>1.244</v>
      </c>
      <c r="D77" s="88">
        <v>1.0</v>
      </c>
      <c r="E77" s="89" t="str">
        <f t="shared" si="20"/>
        <v>IMAGE</v>
      </c>
      <c r="F77" s="90">
        <v>69.83</v>
      </c>
      <c r="G77" s="91"/>
      <c r="H77" s="91"/>
      <c r="I77" s="91"/>
      <c r="J77" s="91"/>
      <c r="K77" s="91"/>
      <c r="L77" s="91"/>
      <c r="M77" s="91"/>
      <c r="N77" s="91"/>
      <c r="O77" s="92">
        <f t="shared" si="21"/>
        <v>0</v>
      </c>
      <c r="P77" s="92">
        <f t="shared" si="22"/>
        <v>0</v>
      </c>
      <c r="Q77" s="93">
        <f t="shared" si="23"/>
        <v>0</v>
      </c>
      <c r="R77" s="79">
        <f t="shared" si="24"/>
        <v>0</v>
      </c>
      <c r="S77" s="2"/>
      <c r="T77" s="2"/>
      <c r="U77" s="2"/>
      <c r="V77" s="2"/>
      <c r="W77" s="2"/>
      <c r="X77" s="2"/>
      <c r="Y77" s="2"/>
      <c r="Z77" s="2"/>
    </row>
    <row r="78">
      <c r="A78" s="85" t="s">
        <v>180</v>
      </c>
      <c r="B78" s="88" t="s">
        <v>181</v>
      </c>
      <c r="C78" s="87">
        <v>2.122</v>
      </c>
      <c r="D78" s="88">
        <v>3.0</v>
      </c>
      <c r="E78" s="89" t="str">
        <f t="shared" si="20"/>
        <v>IMAGE</v>
      </c>
      <c r="F78" s="90">
        <v>133.64</v>
      </c>
      <c r="G78" s="91"/>
      <c r="H78" s="91"/>
      <c r="I78" s="91"/>
      <c r="J78" s="91"/>
      <c r="K78" s="91"/>
      <c r="L78" s="91"/>
      <c r="M78" s="91"/>
      <c r="N78" s="91"/>
      <c r="O78" s="92">
        <f t="shared" si="21"/>
        <v>0</v>
      </c>
      <c r="P78" s="92">
        <f t="shared" si="22"/>
        <v>0</v>
      </c>
      <c r="Q78" s="93">
        <f t="shared" si="23"/>
        <v>0</v>
      </c>
      <c r="R78" s="79">
        <f t="shared" si="24"/>
        <v>0</v>
      </c>
      <c r="S78" s="2"/>
      <c r="T78" s="2"/>
      <c r="U78" s="2"/>
      <c r="V78" s="2"/>
      <c r="W78" s="2"/>
      <c r="X78" s="2"/>
      <c r="Y78" s="2"/>
      <c r="Z78" s="2"/>
    </row>
    <row r="79">
      <c r="A79" s="85" t="s">
        <v>182</v>
      </c>
      <c r="B79" s="88" t="s">
        <v>183</v>
      </c>
      <c r="C79" s="87">
        <v>1.598</v>
      </c>
      <c r="D79" s="88">
        <v>2.0</v>
      </c>
      <c r="E79" s="89" t="str">
        <f t="shared" si="20"/>
        <v>IMAGE</v>
      </c>
      <c r="F79" s="90">
        <v>97.6</v>
      </c>
      <c r="G79" s="91"/>
      <c r="H79" s="91"/>
      <c r="I79" s="91"/>
      <c r="J79" s="91"/>
      <c r="K79" s="91"/>
      <c r="L79" s="91"/>
      <c r="M79" s="91"/>
      <c r="N79" s="91"/>
      <c r="O79" s="92">
        <f t="shared" si="21"/>
        <v>0</v>
      </c>
      <c r="P79" s="92">
        <f t="shared" si="22"/>
        <v>0</v>
      </c>
      <c r="Q79" s="93">
        <f t="shared" si="23"/>
        <v>0</v>
      </c>
      <c r="R79" s="79">
        <f t="shared" si="24"/>
        <v>0</v>
      </c>
      <c r="S79" s="2"/>
      <c r="T79" s="2"/>
      <c r="U79" s="2"/>
      <c r="V79" s="2"/>
      <c r="W79" s="2"/>
      <c r="X79" s="2"/>
      <c r="Y79" s="2"/>
      <c r="Z79" s="2"/>
    </row>
    <row r="80">
      <c r="A80" s="85" t="s">
        <v>184</v>
      </c>
      <c r="B80" s="88" t="s">
        <v>185</v>
      </c>
      <c r="C80" s="87">
        <v>2.445</v>
      </c>
      <c r="D80" s="88">
        <v>5.0</v>
      </c>
      <c r="E80" s="89" t="str">
        <f t="shared" si="20"/>
        <v>IMAGE</v>
      </c>
      <c r="F80" s="90">
        <v>170.49</v>
      </c>
      <c r="G80" s="91"/>
      <c r="H80" s="91"/>
      <c r="I80" s="91"/>
      <c r="J80" s="91"/>
      <c r="K80" s="91"/>
      <c r="L80" s="91"/>
      <c r="M80" s="91"/>
      <c r="N80" s="91"/>
      <c r="O80" s="92">
        <f t="shared" si="21"/>
        <v>0</v>
      </c>
      <c r="P80" s="92">
        <f t="shared" si="22"/>
        <v>0</v>
      </c>
      <c r="Q80" s="93">
        <f t="shared" si="23"/>
        <v>0</v>
      </c>
      <c r="R80" s="79">
        <f t="shared" si="24"/>
        <v>0</v>
      </c>
      <c r="S80" s="2"/>
      <c r="T80" s="2"/>
      <c r="U80" s="2"/>
      <c r="V80" s="2"/>
      <c r="W80" s="2"/>
      <c r="X80" s="2"/>
      <c r="Y80" s="2"/>
      <c r="Z80" s="2"/>
    </row>
    <row r="81">
      <c r="A81" s="85" t="s">
        <v>186</v>
      </c>
      <c r="B81" s="88" t="s">
        <v>187</v>
      </c>
      <c r="C81" s="87">
        <v>1.725</v>
      </c>
      <c r="D81" s="88">
        <v>3.0</v>
      </c>
      <c r="E81" s="89" t="str">
        <f t="shared" si="20"/>
        <v>IMAGE</v>
      </c>
      <c r="F81" s="90">
        <v>114.35</v>
      </c>
      <c r="G81" s="91"/>
      <c r="H81" s="91"/>
      <c r="I81" s="91"/>
      <c r="J81" s="91"/>
      <c r="K81" s="91"/>
      <c r="L81" s="91"/>
      <c r="M81" s="91"/>
      <c r="N81" s="91"/>
      <c r="O81" s="92">
        <f t="shared" si="21"/>
        <v>0</v>
      </c>
      <c r="P81" s="92">
        <f t="shared" si="22"/>
        <v>0</v>
      </c>
      <c r="Q81" s="93">
        <f t="shared" si="23"/>
        <v>0</v>
      </c>
      <c r="R81" s="79">
        <f t="shared" si="24"/>
        <v>0</v>
      </c>
      <c r="S81" s="2"/>
      <c r="T81" s="2"/>
      <c r="U81" s="2"/>
      <c r="V81" s="2"/>
      <c r="W81" s="2"/>
      <c r="X81" s="2"/>
      <c r="Y81" s="2"/>
      <c r="Z81" s="2"/>
    </row>
    <row r="82">
      <c r="A82" s="85" t="s">
        <v>188</v>
      </c>
      <c r="B82" s="88" t="s">
        <v>189</v>
      </c>
      <c r="C82" s="87">
        <v>2.1</v>
      </c>
      <c r="D82" s="88">
        <v>3.0</v>
      </c>
      <c r="E82" s="89" t="str">
        <f t="shared" si="20"/>
        <v>IMAGE</v>
      </c>
      <c r="F82" s="90">
        <v>132.6</v>
      </c>
      <c r="G82" s="91"/>
      <c r="H82" s="91"/>
      <c r="I82" s="91"/>
      <c r="J82" s="91"/>
      <c r="K82" s="91"/>
      <c r="L82" s="91"/>
      <c r="M82" s="91"/>
      <c r="N82" s="91"/>
      <c r="O82" s="92">
        <f t="shared" si="21"/>
        <v>0</v>
      </c>
      <c r="P82" s="92">
        <f t="shared" si="22"/>
        <v>0</v>
      </c>
      <c r="Q82" s="93">
        <f t="shared" si="23"/>
        <v>0</v>
      </c>
      <c r="R82" s="79">
        <f t="shared" si="24"/>
        <v>0</v>
      </c>
      <c r="S82" s="2"/>
      <c r="T82" s="2"/>
      <c r="U82" s="2"/>
      <c r="V82" s="2"/>
      <c r="W82" s="2"/>
      <c r="X82" s="2"/>
      <c r="Y82" s="2"/>
      <c r="Z82" s="2"/>
    </row>
    <row r="83" ht="31.5" customHeight="1">
      <c r="A83" s="80" t="s">
        <v>190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2"/>
      <c r="O83" s="94">
        <f t="shared" ref="O83:R83" si="25">SUM(O67:O82)</f>
        <v>0</v>
      </c>
      <c r="P83" s="94">
        <f t="shared" si="25"/>
        <v>0</v>
      </c>
      <c r="Q83" s="94">
        <f t="shared" si="25"/>
        <v>0</v>
      </c>
      <c r="R83" s="95">
        <f t="shared" si="25"/>
        <v>0</v>
      </c>
      <c r="S83" s="2"/>
      <c r="T83" s="2"/>
      <c r="U83" s="2"/>
      <c r="V83" s="2"/>
      <c r="W83" s="2"/>
      <c r="X83" s="2"/>
      <c r="Y83" s="2"/>
      <c r="Z83" s="2"/>
    </row>
    <row r="84">
      <c r="A84" s="85" t="s">
        <v>191</v>
      </c>
      <c r="B84" s="86" t="s">
        <v>192</v>
      </c>
      <c r="C84" s="87">
        <v>4.706</v>
      </c>
      <c r="D84" s="88">
        <v>3.0</v>
      </c>
      <c r="E84" s="89" t="str">
        <f t="shared" ref="E84:E116" si="26">HYPERLINK("https://hotch-hold.com/shop_img/"&amp;A84&amp;"_1.png","IMAGE")</f>
        <v>IMAGE</v>
      </c>
      <c r="F84" s="90">
        <v>203.11</v>
      </c>
      <c r="G84" s="91"/>
      <c r="H84" s="91"/>
      <c r="I84" s="91"/>
      <c r="J84" s="91"/>
      <c r="K84" s="91"/>
      <c r="L84" s="91"/>
      <c r="M84" s="91"/>
      <c r="N84" s="91"/>
      <c r="O84" s="92">
        <f t="shared" ref="O84:O116" si="27">SUM(G84:N84)</f>
        <v>0</v>
      </c>
      <c r="P84" s="92">
        <f t="shared" ref="P84:P116" si="28">SUM(O84*D84)</f>
        <v>0</v>
      </c>
      <c r="Q84" s="93">
        <f t="shared" ref="Q84:Q116" si="29">SUM(C84*O84)</f>
        <v>0</v>
      </c>
      <c r="R84" s="79">
        <f t="shared" ref="R84:R116" si="30">F84*O84</f>
        <v>0</v>
      </c>
      <c r="S84" s="2"/>
      <c r="T84" s="2"/>
      <c r="U84" s="2"/>
      <c r="V84" s="2"/>
      <c r="W84" s="2"/>
      <c r="X84" s="2"/>
      <c r="Y84" s="2"/>
      <c r="Z84" s="2"/>
    </row>
    <row r="85">
      <c r="A85" s="85" t="s">
        <v>193</v>
      </c>
      <c r="B85" s="86" t="s">
        <v>194</v>
      </c>
      <c r="C85" s="87">
        <v>1.423</v>
      </c>
      <c r="D85" s="88">
        <v>1.0</v>
      </c>
      <c r="E85" s="89" t="str">
        <f t="shared" si="26"/>
        <v>IMAGE</v>
      </c>
      <c r="F85" s="90">
        <v>78.56</v>
      </c>
      <c r="G85" s="91"/>
      <c r="H85" s="91"/>
      <c r="I85" s="91"/>
      <c r="J85" s="91"/>
      <c r="K85" s="91"/>
      <c r="L85" s="91"/>
      <c r="M85" s="91"/>
      <c r="N85" s="91"/>
      <c r="O85" s="92">
        <f t="shared" si="27"/>
        <v>0</v>
      </c>
      <c r="P85" s="92">
        <f t="shared" si="28"/>
        <v>0</v>
      </c>
      <c r="Q85" s="93">
        <f t="shared" si="29"/>
        <v>0</v>
      </c>
      <c r="R85" s="79">
        <f t="shared" si="30"/>
        <v>0</v>
      </c>
      <c r="S85" s="2"/>
      <c r="T85" s="2"/>
      <c r="U85" s="2"/>
      <c r="V85" s="2"/>
      <c r="W85" s="2"/>
      <c r="X85" s="2"/>
      <c r="Y85" s="2"/>
      <c r="Z85" s="2"/>
    </row>
    <row r="86">
      <c r="A86" s="85" t="s">
        <v>195</v>
      </c>
      <c r="B86" s="86" t="s">
        <v>196</v>
      </c>
      <c r="C86" s="87">
        <v>1.952</v>
      </c>
      <c r="D86" s="88">
        <v>2.0</v>
      </c>
      <c r="E86" s="89" t="str">
        <f t="shared" si="26"/>
        <v>IMAGE</v>
      </c>
      <c r="F86" s="90">
        <v>85.87</v>
      </c>
      <c r="G86" s="91"/>
      <c r="H86" s="91"/>
      <c r="I86" s="91"/>
      <c r="J86" s="91"/>
      <c r="K86" s="91"/>
      <c r="L86" s="91"/>
      <c r="M86" s="91"/>
      <c r="N86" s="91"/>
      <c r="O86" s="92">
        <f t="shared" si="27"/>
        <v>0</v>
      </c>
      <c r="P86" s="92">
        <f t="shared" si="28"/>
        <v>0</v>
      </c>
      <c r="Q86" s="93">
        <f t="shared" si="29"/>
        <v>0</v>
      </c>
      <c r="R86" s="79">
        <f t="shared" si="30"/>
        <v>0</v>
      </c>
      <c r="S86" s="2"/>
      <c r="T86" s="2"/>
      <c r="U86" s="2"/>
      <c r="V86" s="2"/>
      <c r="W86" s="2"/>
      <c r="X86" s="2"/>
      <c r="Y86" s="2"/>
      <c r="Z86" s="2"/>
    </row>
    <row r="87">
      <c r="A87" s="85" t="s">
        <v>197</v>
      </c>
      <c r="B87" s="86" t="s">
        <v>198</v>
      </c>
      <c r="C87" s="87">
        <v>3.115</v>
      </c>
      <c r="D87" s="88">
        <v>5.0</v>
      </c>
      <c r="E87" s="89" t="str">
        <f t="shared" si="26"/>
        <v>IMAGE</v>
      </c>
      <c r="F87" s="90">
        <v>203.08</v>
      </c>
      <c r="G87" s="91"/>
      <c r="H87" s="91"/>
      <c r="I87" s="91"/>
      <c r="J87" s="91"/>
      <c r="K87" s="91"/>
      <c r="L87" s="91"/>
      <c r="M87" s="91"/>
      <c r="N87" s="91"/>
      <c r="O87" s="92">
        <f t="shared" si="27"/>
        <v>0</v>
      </c>
      <c r="P87" s="92">
        <f t="shared" si="28"/>
        <v>0</v>
      </c>
      <c r="Q87" s="93">
        <f t="shared" si="29"/>
        <v>0</v>
      </c>
      <c r="R87" s="79">
        <f t="shared" si="30"/>
        <v>0</v>
      </c>
      <c r="S87" s="2"/>
      <c r="T87" s="2"/>
      <c r="U87" s="2"/>
      <c r="V87" s="2"/>
      <c r="W87" s="2"/>
      <c r="X87" s="2"/>
      <c r="Y87" s="2"/>
      <c r="Z87" s="2"/>
    </row>
    <row r="88">
      <c r="A88" s="85" t="s">
        <v>199</v>
      </c>
      <c r="B88" s="86" t="s">
        <v>200</v>
      </c>
      <c r="C88" s="87">
        <v>1.93</v>
      </c>
      <c r="D88" s="88">
        <v>5.0</v>
      </c>
      <c r="E88" s="89" t="str">
        <f t="shared" si="26"/>
        <v>IMAGE</v>
      </c>
      <c r="F88" s="90">
        <v>93.66</v>
      </c>
      <c r="G88" s="91"/>
      <c r="H88" s="91"/>
      <c r="I88" s="91"/>
      <c r="J88" s="91"/>
      <c r="K88" s="91"/>
      <c r="L88" s="91"/>
      <c r="M88" s="91"/>
      <c r="N88" s="91"/>
      <c r="O88" s="92">
        <f t="shared" si="27"/>
        <v>0</v>
      </c>
      <c r="P88" s="92">
        <f t="shared" si="28"/>
        <v>0</v>
      </c>
      <c r="Q88" s="93">
        <f t="shared" si="29"/>
        <v>0</v>
      </c>
      <c r="R88" s="79">
        <f t="shared" si="30"/>
        <v>0</v>
      </c>
      <c r="S88" s="2"/>
      <c r="T88" s="2"/>
      <c r="U88" s="2"/>
      <c r="V88" s="2"/>
      <c r="W88" s="2"/>
      <c r="X88" s="2"/>
      <c r="Y88" s="2"/>
      <c r="Z88" s="2"/>
    </row>
    <row r="89">
      <c r="A89" s="85" t="s">
        <v>201</v>
      </c>
      <c r="B89" s="86" t="s">
        <v>202</v>
      </c>
      <c r="C89" s="87">
        <v>3.084</v>
      </c>
      <c r="D89" s="88">
        <v>5.0</v>
      </c>
      <c r="E89" s="89" t="str">
        <f t="shared" si="26"/>
        <v>IMAGE</v>
      </c>
      <c r="F89" s="90">
        <v>141.56</v>
      </c>
      <c r="G89" s="91"/>
      <c r="H89" s="91"/>
      <c r="I89" s="91"/>
      <c r="J89" s="91"/>
      <c r="K89" s="91"/>
      <c r="L89" s="91"/>
      <c r="M89" s="91"/>
      <c r="N89" s="91"/>
      <c r="O89" s="92">
        <f t="shared" si="27"/>
        <v>0</v>
      </c>
      <c r="P89" s="92">
        <f t="shared" si="28"/>
        <v>0</v>
      </c>
      <c r="Q89" s="93">
        <f t="shared" si="29"/>
        <v>0</v>
      </c>
      <c r="R89" s="79">
        <f t="shared" si="30"/>
        <v>0</v>
      </c>
      <c r="S89" s="2"/>
      <c r="T89" s="2"/>
      <c r="U89" s="2"/>
      <c r="V89" s="2"/>
      <c r="W89" s="2"/>
      <c r="X89" s="2"/>
      <c r="Y89" s="2"/>
      <c r="Z89" s="2"/>
    </row>
    <row r="90">
      <c r="A90" s="85" t="s">
        <v>203</v>
      </c>
      <c r="B90" s="86" t="s">
        <v>204</v>
      </c>
      <c r="C90" s="87">
        <v>2.327</v>
      </c>
      <c r="D90" s="88">
        <v>2.0</v>
      </c>
      <c r="E90" s="89" t="str">
        <f t="shared" si="26"/>
        <v>IMAGE</v>
      </c>
      <c r="F90" s="90">
        <v>133.08</v>
      </c>
      <c r="G90" s="91"/>
      <c r="H90" s="91"/>
      <c r="I90" s="91"/>
      <c r="J90" s="91"/>
      <c r="K90" s="91"/>
      <c r="L90" s="91"/>
      <c r="M90" s="91"/>
      <c r="N90" s="91"/>
      <c r="O90" s="92">
        <f t="shared" si="27"/>
        <v>0</v>
      </c>
      <c r="P90" s="92">
        <f t="shared" si="28"/>
        <v>0</v>
      </c>
      <c r="Q90" s="93">
        <f t="shared" si="29"/>
        <v>0</v>
      </c>
      <c r="R90" s="79">
        <f t="shared" si="30"/>
        <v>0</v>
      </c>
      <c r="S90" s="2"/>
      <c r="T90" s="2"/>
      <c r="U90" s="2"/>
      <c r="V90" s="2"/>
      <c r="W90" s="2"/>
      <c r="X90" s="2"/>
      <c r="Y90" s="2"/>
      <c r="Z90" s="2"/>
    </row>
    <row r="91">
      <c r="A91" s="85" t="s">
        <v>205</v>
      </c>
      <c r="B91" s="86" t="s">
        <v>206</v>
      </c>
      <c r="C91" s="87">
        <v>2.181</v>
      </c>
      <c r="D91" s="88">
        <v>3.0</v>
      </c>
      <c r="E91" s="89" t="str">
        <f t="shared" si="26"/>
        <v>IMAGE</v>
      </c>
      <c r="F91" s="90">
        <v>136.52</v>
      </c>
      <c r="G91" s="91"/>
      <c r="H91" s="91"/>
      <c r="I91" s="91"/>
      <c r="J91" s="91"/>
      <c r="K91" s="91"/>
      <c r="L91" s="91"/>
      <c r="M91" s="91"/>
      <c r="N91" s="91"/>
      <c r="O91" s="92">
        <f t="shared" si="27"/>
        <v>0</v>
      </c>
      <c r="P91" s="92">
        <f t="shared" si="28"/>
        <v>0</v>
      </c>
      <c r="Q91" s="93">
        <f t="shared" si="29"/>
        <v>0</v>
      </c>
      <c r="R91" s="79">
        <f t="shared" si="30"/>
        <v>0</v>
      </c>
      <c r="S91" s="2"/>
      <c r="T91" s="2"/>
      <c r="U91" s="2"/>
      <c r="V91" s="2"/>
      <c r="W91" s="2"/>
      <c r="X91" s="2"/>
      <c r="Y91" s="2"/>
      <c r="Z91" s="2"/>
    </row>
    <row r="92">
      <c r="A92" s="85" t="s">
        <v>207</v>
      </c>
      <c r="B92" s="86" t="s">
        <v>208</v>
      </c>
      <c r="C92" s="87">
        <v>3.169</v>
      </c>
      <c r="D92" s="88">
        <v>3.0</v>
      </c>
      <c r="E92" s="89" t="str">
        <f t="shared" si="26"/>
        <v>IMAGE</v>
      </c>
      <c r="F92" s="90">
        <v>184.63</v>
      </c>
      <c r="G92" s="91"/>
      <c r="H92" s="91"/>
      <c r="I92" s="91"/>
      <c r="J92" s="91"/>
      <c r="K92" s="91"/>
      <c r="L92" s="91"/>
      <c r="M92" s="91"/>
      <c r="N92" s="91"/>
      <c r="O92" s="92">
        <f t="shared" si="27"/>
        <v>0</v>
      </c>
      <c r="P92" s="92">
        <f t="shared" si="28"/>
        <v>0</v>
      </c>
      <c r="Q92" s="93">
        <f t="shared" si="29"/>
        <v>0</v>
      </c>
      <c r="R92" s="79">
        <f t="shared" si="30"/>
        <v>0</v>
      </c>
      <c r="S92" s="2"/>
      <c r="T92" s="2"/>
      <c r="U92" s="2"/>
      <c r="V92" s="2"/>
      <c r="W92" s="2"/>
      <c r="X92" s="2"/>
      <c r="Y92" s="2"/>
      <c r="Z92" s="2"/>
    </row>
    <row r="93">
      <c r="A93" s="85" t="s">
        <v>209</v>
      </c>
      <c r="B93" s="86" t="s">
        <v>210</v>
      </c>
      <c r="C93" s="87">
        <v>2.284</v>
      </c>
      <c r="D93" s="88">
        <v>3.0</v>
      </c>
      <c r="E93" s="89" t="str">
        <f t="shared" si="26"/>
        <v>IMAGE</v>
      </c>
      <c r="F93" s="90">
        <v>141.56</v>
      </c>
      <c r="G93" s="91"/>
      <c r="H93" s="91"/>
      <c r="I93" s="91"/>
      <c r="J93" s="91"/>
      <c r="K93" s="91"/>
      <c r="L93" s="91"/>
      <c r="M93" s="91"/>
      <c r="N93" s="91"/>
      <c r="O93" s="92">
        <f t="shared" si="27"/>
        <v>0</v>
      </c>
      <c r="P93" s="92">
        <f t="shared" si="28"/>
        <v>0</v>
      </c>
      <c r="Q93" s="93">
        <f t="shared" si="29"/>
        <v>0</v>
      </c>
      <c r="R93" s="79">
        <f t="shared" si="30"/>
        <v>0</v>
      </c>
      <c r="S93" s="2"/>
      <c r="T93" s="2"/>
      <c r="U93" s="2"/>
      <c r="V93" s="2"/>
      <c r="W93" s="2"/>
      <c r="X93" s="2"/>
      <c r="Y93" s="2"/>
      <c r="Z93" s="2"/>
    </row>
    <row r="94">
      <c r="A94" s="85" t="s">
        <v>211</v>
      </c>
      <c r="B94" s="86" t="s">
        <v>212</v>
      </c>
      <c r="C94" s="87">
        <v>2.104</v>
      </c>
      <c r="D94" s="88">
        <v>10.0</v>
      </c>
      <c r="E94" s="89" t="str">
        <f t="shared" si="26"/>
        <v>IMAGE</v>
      </c>
      <c r="F94" s="90">
        <v>115.92</v>
      </c>
      <c r="G94" s="91"/>
      <c r="H94" s="91"/>
      <c r="I94" s="91"/>
      <c r="J94" s="91"/>
      <c r="K94" s="91"/>
      <c r="L94" s="91"/>
      <c r="M94" s="91"/>
      <c r="N94" s="91"/>
      <c r="O94" s="92">
        <f t="shared" si="27"/>
        <v>0</v>
      </c>
      <c r="P94" s="92">
        <f t="shared" si="28"/>
        <v>0</v>
      </c>
      <c r="Q94" s="93">
        <f t="shared" si="29"/>
        <v>0</v>
      </c>
      <c r="R94" s="79">
        <f t="shared" si="30"/>
        <v>0</v>
      </c>
      <c r="S94" s="2"/>
      <c r="T94" s="2"/>
      <c r="U94" s="2"/>
      <c r="V94" s="2"/>
      <c r="W94" s="2"/>
      <c r="X94" s="2"/>
      <c r="Y94" s="2"/>
      <c r="Z94" s="2"/>
    </row>
    <row r="95">
      <c r="A95" s="85" t="s">
        <v>213</v>
      </c>
      <c r="B95" s="86" t="s">
        <v>214</v>
      </c>
      <c r="C95" s="87">
        <v>2.775</v>
      </c>
      <c r="D95" s="88">
        <v>2.0</v>
      </c>
      <c r="E95" s="89" t="str">
        <f t="shared" si="26"/>
        <v>IMAGE</v>
      </c>
      <c r="F95" s="90">
        <v>153.94</v>
      </c>
      <c r="G95" s="91"/>
      <c r="H95" s="91"/>
      <c r="I95" s="91"/>
      <c r="J95" s="91"/>
      <c r="K95" s="91"/>
      <c r="L95" s="91"/>
      <c r="M95" s="91"/>
      <c r="N95" s="91"/>
      <c r="O95" s="92">
        <f t="shared" si="27"/>
        <v>0</v>
      </c>
      <c r="P95" s="92">
        <f t="shared" si="28"/>
        <v>0</v>
      </c>
      <c r="Q95" s="93">
        <f t="shared" si="29"/>
        <v>0</v>
      </c>
      <c r="R95" s="79">
        <f t="shared" si="30"/>
        <v>0</v>
      </c>
      <c r="S95" s="2"/>
      <c r="T95" s="2"/>
      <c r="U95" s="2"/>
      <c r="V95" s="2"/>
      <c r="W95" s="2"/>
      <c r="X95" s="2"/>
      <c r="Y95" s="2"/>
      <c r="Z95" s="2"/>
    </row>
    <row r="96">
      <c r="A96" s="85" t="s">
        <v>215</v>
      </c>
      <c r="B96" s="86" t="s">
        <v>216</v>
      </c>
      <c r="C96" s="87">
        <v>2.896</v>
      </c>
      <c r="D96" s="88">
        <v>1.0</v>
      </c>
      <c r="E96" s="89" t="str">
        <f t="shared" si="26"/>
        <v>IMAGE</v>
      </c>
      <c r="F96" s="90">
        <v>150.19</v>
      </c>
      <c r="G96" s="91"/>
      <c r="H96" s="91"/>
      <c r="I96" s="91"/>
      <c r="J96" s="91"/>
      <c r="K96" s="91"/>
      <c r="L96" s="91"/>
      <c r="M96" s="91"/>
      <c r="N96" s="91"/>
      <c r="O96" s="92">
        <f t="shared" si="27"/>
        <v>0</v>
      </c>
      <c r="P96" s="92">
        <f t="shared" si="28"/>
        <v>0</v>
      </c>
      <c r="Q96" s="93">
        <f t="shared" si="29"/>
        <v>0</v>
      </c>
      <c r="R96" s="79">
        <f t="shared" si="30"/>
        <v>0</v>
      </c>
      <c r="S96" s="2"/>
      <c r="T96" s="2"/>
      <c r="U96" s="2"/>
      <c r="V96" s="2"/>
      <c r="W96" s="2"/>
      <c r="X96" s="2"/>
      <c r="Y96" s="2"/>
      <c r="Z96" s="2"/>
    </row>
    <row r="97">
      <c r="A97" s="85" t="s">
        <v>217</v>
      </c>
      <c r="B97" s="86" t="s">
        <v>218</v>
      </c>
      <c r="C97" s="87">
        <v>2.848</v>
      </c>
      <c r="D97" s="88">
        <v>3.0</v>
      </c>
      <c r="E97" s="89" t="str">
        <f t="shared" si="26"/>
        <v>IMAGE</v>
      </c>
      <c r="F97" s="90">
        <v>168.05</v>
      </c>
      <c r="G97" s="91"/>
      <c r="H97" s="91"/>
      <c r="I97" s="91"/>
      <c r="J97" s="91"/>
      <c r="K97" s="91"/>
      <c r="L97" s="91"/>
      <c r="M97" s="91"/>
      <c r="N97" s="91"/>
      <c r="O97" s="92">
        <f t="shared" si="27"/>
        <v>0</v>
      </c>
      <c r="P97" s="92">
        <f t="shared" si="28"/>
        <v>0</v>
      </c>
      <c r="Q97" s="93">
        <f t="shared" si="29"/>
        <v>0</v>
      </c>
      <c r="R97" s="79">
        <f t="shared" si="30"/>
        <v>0</v>
      </c>
      <c r="S97" s="2"/>
      <c r="T97" s="2"/>
      <c r="U97" s="2"/>
      <c r="V97" s="2"/>
      <c r="W97" s="2"/>
      <c r="X97" s="2"/>
      <c r="Y97" s="2"/>
      <c r="Z97" s="2"/>
    </row>
    <row r="98">
      <c r="A98" s="85" t="s">
        <v>219</v>
      </c>
      <c r="B98" s="86" t="s">
        <v>220</v>
      </c>
      <c r="C98" s="87">
        <v>1.538</v>
      </c>
      <c r="D98" s="88">
        <v>1.0</v>
      </c>
      <c r="E98" s="89" t="str">
        <f t="shared" si="26"/>
        <v>IMAGE</v>
      </c>
      <c r="F98" s="90">
        <v>83.21</v>
      </c>
      <c r="G98" s="91"/>
      <c r="H98" s="91"/>
      <c r="I98" s="91"/>
      <c r="J98" s="91"/>
      <c r="K98" s="91"/>
      <c r="L98" s="91"/>
      <c r="M98" s="91"/>
      <c r="N98" s="91"/>
      <c r="O98" s="92">
        <f t="shared" si="27"/>
        <v>0</v>
      </c>
      <c r="P98" s="92">
        <f t="shared" si="28"/>
        <v>0</v>
      </c>
      <c r="Q98" s="93">
        <f t="shared" si="29"/>
        <v>0</v>
      </c>
      <c r="R98" s="79">
        <f t="shared" si="30"/>
        <v>0</v>
      </c>
      <c r="S98" s="2"/>
      <c r="T98" s="2"/>
      <c r="U98" s="2"/>
      <c r="V98" s="2"/>
      <c r="W98" s="2"/>
      <c r="X98" s="2"/>
      <c r="Y98" s="2"/>
      <c r="Z98" s="2"/>
    </row>
    <row r="99">
      <c r="A99" s="85" t="s">
        <v>221</v>
      </c>
      <c r="B99" s="86" t="s">
        <v>222</v>
      </c>
      <c r="C99" s="87">
        <v>1.178</v>
      </c>
      <c r="D99" s="88">
        <v>1.0</v>
      </c>
      <c r="E99" s="89" t="str">
        <f t="shared" si="26"/>
        <v>IMAGE</v>
      </c>
      <c r="F99" s="90">
        <v>66.61</v>
      </c>
      <c r="G99" s="91"/>
      <c r="H99" s="91"/>
      <c r="I99" s="91"/>
      <c r="J99" s="91"/>
      <c r="K99" s="91"/>
      <c r="L99" s="91"/>
      <c r="M99" s="91"/>
      <c r="N99" s="91"/>
      <c r="O99" s="92">
        <f t="shared" si="27"/>
        <v>0</v>
      </c>
      <c r="P99" s="92">
        <f t="shared" si="28"/>
        <v>0</v>
      </c>
      <c r="Q99" s="93">
        <f t="shared" si="29"/>
        <v>0</v>
      </c>
      <c r="R99" s="79">
        <f t="shared" si="30"/>
        <v>0</v>
      </c>
      <c r="S99" s="2"/>
      <c r="T99" s="2"/>
      <c r="U99" s="2"/>
      <c r="V99" s="2"/>
      <c r="W99" s="2"/>
      <c r="X99" s="2"/>
      <c r="Y99" s="2"/>
      <c r="Z99" s="2"/>
    </row>
    <row r="100">
      <c r="A100" s="85" t="s">
        <v>223</v>
      </c>
      <c r="B100" s="86" t="s">
        <v>224</v>
      </c>
      <c r="C100" s="87">
        <v>3.736</v>
      </c>
      <c r="D100" s="88">
        <v>6.0</v>
      </c>
      <c r="E100" s="89" t="str">
        <f t="shared" si="26"/>
        <v>IMAGE</v>
      </c>
      <c r="F100" s="90">
        <v>171.5</v>
      </c>
      <c r="G100" s="91"/>
      <c r="H100" s="91"/>
      <c r="I100" s="91"/>
      <c r="J100" s="91"/>
      <c r="K100" s="91"/>
      <c r="L100" s="91"/>
      <c r="M100" s="91"/>
      <c r="N100" s="91"/>
      <c r="O100" s="92">
        <f t="shared" si="27"/>
        <v>0</v>
      </c>
      <c r="P100" s="92">
        <f t="shared" si="28"/>
        <v>0</v>
      </c>
      <c r="Q100" s="93">
        <f t="shared" si="29"/>
        <v>0</v>
      </c>
      <c r="R100" s="79">
        <f t="shared" si="30"/>
        <v>0</v>
      </c>
      <c r="S100" s="2"/>
      <c r="T100" s="2"/>
      <c r="U100" s="2"/>
      <c r="V100" s="2"/>
      <c r="W100" s="2"/>
      <c r="X100" s="2"/>
      <c r="Y100" s="2"/>
      <c r="Z100" s="2"/>
    </row>
    <row r="101">
      <c r="A101" s="85" t="s">
        <v>225</v>
      </c>
      <c r="B101" s="86" t="s">
        <v>226</v>
      </c>
      <c r="C101" s="87">
        <v>2.268</v>
      </c>
      <c r="D101" s="88">
        <v>4.0</v>
      </c>
      <c r="E101" s="89" t="str">
        <f t="shared" si="26"/>
        <v>IMAGE</v>
      </c>
      <c r="F101" s="90">
        <v>151.31</v>
      </c>
      <c r="G101" s="91"/>
      <c r="H101" s="91"/>
      <c r="I101" s="91"/>
      <c r="J101" s="91"/>
      <c r="K101" s="91"/>
      <c r="L101" s="91"/>
      <c r="M101" s="91"/>
      <c r="N101" s="91"/>
      <c r="O101" s="92">
        <f t="shared" si="27"/>
        <v>0</v>
      </c>
      <c r="P101" s="92">
        <f t="shared" si="28"/>
        <v>0</v>
      </c>
      <c r="Q101" s="93">
        <f t="shared" si="29"/>
        <v>0</v>
      </c>
      <c r="R101" s="79">
        <f t="shared" si="30"/>
        <v>0</v>
      </c>
      <c r="S101" s="2"/>
      <c r="T101" s="2"/>
      <c r="U101" s="2"/>
      <c r="V101" s="2"/>
      <c r="W101" s="2"/>
      <c r="X101" s="2"/>
      <c r="Y101" s="2"/>
      <c r="Z101" s="2"/>
    </row>
    <row r="102">
      <c r="A102" s="85" t="s">
        <v>227</v>
      </c>
      <c r="B102" s="86" t="s">
        <v>228</v>
      </c>
      <c r="C102" s="87">
        <v>3.412</v>
      </c>
      <c r="D102" s="88">
        <v>5.0</v>
      </c>
      <c r="E102" s="89" t="str">
        <f t="shared" si="26"/>
        <v>IMAGE</v>
      </c>
      <c r="F102" s="90">
        <v>217.56</v>
      </c>
      <c r="G102" s="91"/>
      <c r="H102" s="91"/>
      <c r="I102" s="91"/>
      <c r="J102" s="91"/>
      <c r="K102" s="91"/>
      <c r="L102" s="91"/>
      <c r="M102" s="91"/>
      <c r="N102" s="91"/>
      <c r="O102" s="92">
        <f t="shared" si="27"/>
        <v>0</v>
      </c>
      <c r="P102" s="92">
        <f t="shared" si="28"/>
        <v>0</v>
      </c>
      <c r="Q102" s="93">
        <f t="shared" si="29"/>
        <v>0</v>
      </c>
      <c r="R102" s="79">
        <f t="shared" si="30"/>
        <v>0</v>
      </c>
      <c r="S102" s="2"/>
      <c r="T102" s="2"/>
      <c r="U102" s="2"/>
      <c r="V102" s="2"/>
      <c r="W102" s="2"/>
      <c r="X102" s="2"/>
      <c r="Y102" s="2"/>
      <c r="Z102" s="2"/>
    </row>
    <row r="103">
      <c r="A103" s="85" t="s">
        <v>229</v>
      </c>
      <c r="B103" s="86" t="s">
        <v>230</v>
      </c>
      <c r="C103" s="87">
        <v>4.791</v>
      </c>
      <c r="D103" s="88">
        <v>5.0</v>
      </c>
      <c r="E103" s="89" t="str">
        <f t="shared" si="26"/>
        <v>IMAGE</v>
      </c>
      <c r="F103" s="90">
        <v>284.59</v>
      </c>
      <c r="G103" s="91"/>
      <c r="H103" s="91"/>
      <c r="I103" s="91"/>
      <c r="J103" s="91"/>
      <c r="K103" s="91"/>
      <c r="L103" s="91"/>
      <c r="M103" s="91"/>
      <c r="N103" s="91"/>
      <c r="O103" s="92">
        <f t="shared" si="27"/>
        <v>0</v>
      </c>
      <c r="P103" s="92">
        <f t="shared" si="28"/>
        <v>0</v>
      </c>
      <c r="Q103" s="93">
        <f t="shared" si="29"/>
        <v>0</v>
      </c>
      <c r="R103" s="79">
        <f t="shared" si="30"/>
        <v>0</v>
      </c>
      <c r="S103" s="2"/>
      <c r="T103" s="2"/>
      <c r="U103" s="2"/>
      <c r="V103" s="2"/>
      <c r="W103" s="2"/>
      <c r="X103" s="2"/>
      <c r="Y103" s="2"/>
      <c r="Z103" s="2"/>
    </row>
    <row r="104">
      <c r="A104" s="85" t="s">
        <v>231</v>
      </c>
      <c r="B104" s="86" t="s">
        <v>232</v>
      </c>
      <c r="C104" s="87">
        <v>1.81</v>
      </c>
      <c r="D104" s="88">
        <v>2.0</v>
      </c>
      <c r="E104" s="89" t="str">
        <f t="shared" si="26"/>
        <v>IMAGE</v>
      </c>
      <c r="F104" s="90">
        <v>107.94</v>
      </c>
      <c r="G104" s="91"/>
      <c r="H104" s="91"/>
      <c r="I104" s="91"/>
      <c r="J104" s="91"/>
      <c r="K104" s="91"/>
      <c r="L104" s="91"/>
      <c r="M104" s="91"/>
      <c r="N104" s="91"/>
      <c r="O104" s="92">
        <f t="shared" si="27"/>
        <v>0</v>
      </c>
      <c r="P104" s="92">
        <f t="shared" si="28"/>
        <v>0</v>
      </c>
      <c r="Q104" s="93">
        <f t="shared" si="29"/>
        <v>0</v>
      </c>
      <c r="R104" s="79">
        <f t="shared" si="30"/>
        <v>0</v>
      </c>
      <c r="S104" s="2"/>
      <c r="T104" s="2"/>
      <c r="U104" s="2"/>
      <c r="V104" s="2"/>
      <c r="W104" s="2"/>
      <c r="X104" s="2"/>
      <c r="Y104" s="2"/>
      <c r="Z104" s="2"/>
    </row>
    <row r="105">
      <c r="A105" s="85" t="s">
        <v>233</v>
      </c>
      <c r="B105" s="86" t="s">
        <v>234</v>
      </c>
      <c r="C105" s="87">
        <v>1.652</v>
      </c>
      <c r="D105" s="88">
        <v>2.0</v>
      </c>
      <c r="E105" s="89" t="str">
        <f t="shared" si="26"/>
        <v>IMAGE</v>
      </c>
      <c r="F105" s="90">
        <v>100.24</v>
      </c>
      <c r="G105" s="91"/>
      <c r="H105" s="91"/>
      <c r="I105" s="91"/>
      <c r="J105" s="91"/>
      <c r="K105" s="91"/>
      <c r="L105" s="91"/>
      <c r="M105" s="91"/>
      <c r="N105" s="91"/>
      <c r="O105" s="92">
        <f t="shared" si="27"/>
        <v>0</v>
      </c>
      <c r="P105" s="92">
        <f t="shared" si="28"/>
        <v>0</v>
      </c>
      <c r="Q105" s="93">
        <f t="shared" si="29"/>
        <v>0</v>
      </c>
      <c r="R105" s="79">
        <f t="shared" si="30"/>
        <v>0</v>
      </c>
      <c r="S105" s="2"/>
      <c r="T105" s="2"/>
      <c r="U105" s="2"/>
      <c r="V105" s="2"/>
      <c r="W105" s="2"/>
      <c r="X105" s="2"/>
      <c r="Y105" s="2"/>
      <c r="Z105" s="2"/>
    </row>
    <row r="106">
      <c r="A106" s="85" t="s">
        <v>235</v>
      </c>
      <c r="B106" s="86" t="s">
        <v>236</v>
      </c>
      <c r="C106" s="87">
        <v>2.558</v>
      </c>
      <c r="D106" s="88">
        <v>5.0</v>
      </c>
      <c r="E106" s="89" t="str">
        <f t="shared" si="26"/>
        <v>IMAGE</v>
      </c>
      <c r="F106" s="90">
        <v>119.72</v>
      </c>
      <c r="G106" s="91"/>
      <c r="H106" s="91"/>
      <c r="I106" s="91"/>
      <c r="J106" s="91"/>
      <c r="K106" s="91"/>
      <c r="L106" s="91"/>
      <c r="M106" s="91"/>
      <c r="N106" s="91"/>
      <c r="O106" s="92">
        <f t="shared" si="27"/>
        <v>0</v>
      </c>
      <c r="P106" s="92">
        <f t="shared" si="28"/>
        <v>0</v>
      </c>
      <c r="Q106" s="93">
        <f t="shared" si="29"/>
        <v>0</v>
      </c>
      <c r="R106" s="79">
        <f t="shared" si="30"/>
        <v>0</v>
      </c>
      <c r="S106" s="2"/>
      <c r="T106" s="2"/>
      <c r="U106" s="2"/>
      <c r="V106" s="2"/>
      <c r="W106" s="2"/>
      <c r="X106" s="2"/>
      <c r="Y106" s="2"/>
      <c r="Z106" s="2"/>
    </row>
    <row r="107">
      <c r="A107" s="85" t="s">
        <v>237</v>
      </c>
      <c r="B107" s="86" t="s">
        <v>238</v>
      </c>
      <c r="C107" s="87">
        <v>2.496</v>
      </c>
      <c r="D107" s="88">
        <v>5.0</v>
      </c>
      <c r="E107" s="89" t="str">
        <f t="shared" si="26"/>
        <v>IMAGE</v>
      </c>
      <c r="F107" s="90">
        <v>117.79</v>
      </c>
      <c r="G107" s="91"/>
      <c r="H107" s="91"/>
      <c r="I107" s="91"/>
      <c r="J107" s="91"/>
      <c r="K107" s="91"/>
      <c r="L107" s="91"/>
      <c r="M107" s="91"/>
      <c r="N107" s="91"/>
      <c r="O107" s="92">
        <f t="shared" si="27"/>
        <v>0</v>
      </c>
      <c r="P107" s="92">
        <f t="shared" si="28"/>
        <v>0</v>
      </c>
      <c r="Q107" s="93">
        <f t="shared" si="29"/>
        <v>0</v>
      </c>
      <c r="R107" s="79">
        <f t="shared" si="30"/>
        <v>0</v>
      </c>
      <c r="S107" s="2"/>
      <c r="T107" s="2"/>
      <c r="U107" s="2"/>
      <c r="V107" s="2"/>
      <c r="W107" s="2"/>
      <c r="X107" s="2"/>
      <c r="Y107" s="2"/>
      <c r="Z107" s="2"/>
    </row>
    <row r="108">
      <c r="A108" s="85" t="s">
        <v>239</v>
      </c>
      <c r="B108" s="86" t="s">
        <v>240</v>
      </c>
      <c r="C108" s="87">
        <v>0.372</v>
      </c>
      <c r="D108" s="88">
        <v>5.0</v>
      </c>
      <c r="E108" s="89" t="str">
        <f t="shared" si="26"/>
        <v>IMAGE</v>
      </c>
      <c r="F108" s="90">
        <v>27.18</v>
      </c>
      <c r="G108" s="91"/>
      <c r="H108" s="91"/>
      <c r="I108" s="91"/>
      <c r="J108" s="91"/>
      <c r="K108" s="91"/>
      <c r="L108" s="91"/>
      <c r="M108" s="91"/>
      <c r="N108" s="91"/>
      <c r="O108" s="92">
        <f t="shared" si="27"/>
        <v>0</v>
      </c>
      <c r="P108" s="92">
        <f t="shared" si="28"/>
        <v>0</v>
      </c>
      <c r="Q108" s="93">
        <f t="shared" si="29"/>
        <v>0</v>
      </c>
      <c r="R108" s="79">
        <f t="shared" si="30"/>
        <v>0</v>
      </c>
      <c r="S108" s="2"/>
      <c r="T108" s="2"/>
      <c r="U108" s="2"/>
      <c r="V108" s="2"/>
      <c r="W108" s="2"/>
      <c r="X108" s="2"/>
      <c r="Y108" s="2"/>
      <c r="Z108" s="2"/>
    </row>
    <row r="109">
      <c r="A109" s="85" t="s">
        <v>241</v>
      </c>
      <c r="B109" s="86" t="s">
        <v>242</v>
      </c>
      <c r="C109" s="87">
        <v>0.473</v>
      </c>
      <c r="D109" s="88">
        <v>5.0</v>
      </c>
      <c r="E109" s="89" t="str">
        <f t="shared" si="26"/>
        <v>IMAGE</v>
      </c>
      <c r="F109" s="90">
        <v>31.41</v>
      </c>
      <c r="G109" s="91"/>
      <c r="H109" s="91"/>
      <c r="I109" s="91"/>
      <c r="J109" s="91"/>
      <c r="K109" s="91"/>
      <c r="L109" s="91"/>
      <c r="M109" s="91"/>
      <c r="N109" s="91"/>
      <c r="O109" s="92">
        <f t="shared" si="27"/>
        <v>0</v>
      </c>
      <c r="P109" s="92">
        <f t="shared" si="28"/>
        <v>0</v>
      </c>
      <c r="Q109" s="93">
        <f t="shared" si="29"/>
        <v>0</v>
      </c>
      <c r="R109" s="79">
        <f t="shared" si="30"/>
        <v>0</v>
      </c>
      <c r="S109" s="2"/>
      <c r="T109" s="2"/>
      <c r="U109" s="2"/>
      <c r="V109" s="2"/>
      <c r="W109" s="2"/>
      <c r="X109" s="2"/>
      <c r="Y109" s="2"/>
      <c r="Z109" s="2"/>
    </row>
    <row r="110">
      <c r="A110" s="85" t="s">
        <v>243</v>
      </c>
      <c r="B110" s="86" t="s">
        <v>244</v>
      </c>
      <c r="C110" s="87">
        <v>4.411</v>
      </c>
      <c r="D110" s="88">
        <v>5.0</v>
      </c>
      <c r="E110" s="89" t="str">
        <f t="shared" si="26"/>
        <v>IMAGE</v>
      </c>
      <c r="F110" s="90">
        <v>196.64</v>
      </c>
      <c r="G110" s="91"/>
      <c r="H110" s="91"/>
      <c r="I110" s="91"/>
      <c r="J110" s="91"/>
      <c r="K110" s="91"/>
      <c r="L110" s="91"/>
      <c r="M110" s="91"/>
      <c r="N110" s="91"/>
      <c r="O110" s="92">
        <f t="shared" si="27"/>
        <v>0</v>
      </c>
      <c r="P110" s="92">
        <f t="shared" si="28"/>
        <v>0</v>
      </c>
      <c r="Q110" s="93">
        <f t="shared" si="29"/>
        <v>0</v>
      </c>
      <c r="R110" s="79">
        <f t="shared" si="30"/>
        <v>0</v>
      </c>
      <c r="S110" s="2"/>
      <c r="T110" s="2"/>
      <c r="U110" s="2"/>
      <c r="V110" s="2"/>
      <c r="W110" s="2"/>
      <c r="X110" s="2"/>
      <c r="Y110" s="2"/>
      <c r="Z110" s="2"/>
    </row>
    <row r="111">
      <c r="A111" s="85" t="s">
        <v>245</v>
      </c>
      <c r="B111" s="86" t="s">
        <v>246</v>
      </c>
      <c r="C111" s="87">
        <v>4.208</v>
      </c>
      <c r="D111" s="88">
        <v>5.0</v>
      </c>
      <c r="E111" s="89" t="str">
        <f t="shared" si="26"/>
        <v>IMAGE</v>
      </c>
      <c r="F111" s="90">
        <v>188.21</v>
      </c>
      <c r="G111" s="91"/>
      <c r="H111" s="91"/>
      <c r="I111" s="91"/>
      <c r="J111" s="91"/>
      <c r="K111" s="91"/>
      <c r="L111" s="91"/>
      <c r="M111" s="91"/>
      <c r="N111" s="91"/>
      <c r="O111" s="92">
        <f t="shared" si="27"/>
        <v>0</v>
      </c>
      <c r="P111" s="92">
        <f t="shared" si="28"/>
        <v>0</v>
      </c>
      <c r="Q111" s="93">
        <f t="shared" si="29"/>
        <v>0</v>
      </c>
      <c r="R111" s="79">
        <f t="shared" si="30"/>
        <v>0</v>
      </c>
      <c r="S111" s="2"/>
      <c r="T111" s="2"/>
      <c r="U111" s="2"/>
      <c r="V111" s="2"/>
      <c r="W111" s="2"/>
      <c r="X111" s="2"/>
      <c r="Y111" s="2"/>
      <c r="Z111" s="2"/>
    </row>
    <row r="112">
      <c r="A112" s="85" t="s">
        <v>247</v>
      </c>
      <c r="B112" s="86" t="s">
        <v>248</v>
      </c>
      <c r="C112" s="87">
        <v>4.987</v>
      </c>
      <c r="D112" s="88">
        <v>5.0</v>
      </c>
      <c r="E112" s="89" t="str">
        <f t="shared" si="26"/>
        <v>IMAGE</v>
      </c>
      <c r="F112" s="90">
        <v>220.55</v>
      </c>
      <c r="G112" s="91"/>
      <c r="H112" s="91"/>
      <c r="I112" s="91"/>
      <c r="J112" s="91"/>
      <c r="K112" s="91"/>
      <c r="L112" s="91"/>
      <c r="M112" s="91"/>
      <c r="N112" s="91"/>
      <c r="O112" s="92">
        <f t="shared" si="27"/>
        <v>0</v>
      </c>
      <c r="P112" s="92">
        <f t="shared" si="28"/>
        <v>0</v>
      </c>
      <c r="Q112" s="93">
        <f t="shared" si="29"/>
        <v>0</v>
      </c>
      <c r="R112" s="79">
        <f t="shared" si="30"/>
        <v>0</v>
      </c>
      <c r="S112" s="2"/>
      <c r="T112" s="2"/>
      <c r="U112" s="2"/>
      <c r="V112" s="2"/>
      <c r="W112" s="2"/>
      <c r="X112" s="2"/>
      <c r="Y112" s="2"/>
      <c r="Z112" s="2"/>
    </row>
    <row r="113">
      <c r="A113" s="85" t="s">
        <v>249</v>
      </c>
      <c r="B113" s="86" t="s">
        <v>250</v>
      </c>
      <c r="C113" s="87">
        <v>3.202</v>
      </c>
      <c r="D113" s="88">
        <v>7.0</v>
      </c>
      <c r="E113" s="89" t="str">
        <f t="shared" si="26"/>
        <v>IMAGE</v>
      </c>
      <c r="F113" s="90">
        <v>152.25</v>
      </c>
      <c r="G113" s="91"/>
      <c r="H113" s="91"/>
      <c r="I113" s="91"/>
      <c r="J113" s="91"/>
      <c r="K113" s="91"/>
      <c r="L113" s="91"/>
      <c r="M113" s="91"/>
      <c r="N113" s="91"/>
      <c r="O113" s="92">
        <f t="shared" si="27"/>
        <v>0</v>
      </c>
      <c r="P113" s="92">
        <f t="shared" si="28"/>
        <v>0</v>
      </c>
      <c r="Q113" s="93">
        <f t="shared" si="29"/>
        <v>0</v>
      </c>
      <c r="R113" s="79">
        <f t="shared" si="30"/>
        <v>0</v>
      </c>
      <c r="S113" s="2"/>
      <c r="T113" s="2"/>
      <c r="U113" s="2"/>
      <c r="V113" s="2"/>
      <c r="W113" s="2"/>
      <c r="X113" s="2"/>
      <c r="Y113" s="2"/>
      <c r="Z113" s="2"/>
    </row>
    <row r="114">
      <c r="A114" s="85" t="s">
        <v>251</v>
      </c>
      <c r="B114" s="86" t="s">
        <v>252</v>
      </c>
      <c r="C114" s="87">
        <v>1.945</v>
      </c>
      <c r="D114" s="88">
        <v>5.0</v>
      </c>
      <c r="E114" s="89" t="str">
        <f t="shared" si="26"/>
        <v>IMAGE</v>
      </c>
      <c r="F114" s="90">
        <v>146.16</v>
      </c>
      <c r="G114" s="91"/>
      <c r="H114" s="91"/>
      <c r="I114" s="91"/>
      <c r="J114" s="91"/>
      <c r="K114" s="91"/>
      <c r="L114" s="91"/>
      <c r="M114" s="91"/>
      <c r="N114" s="91"/>
      <c r="O114" s="92">
        <f t="shared" si="27"/>
        <v>0</v>
      </c>
      <c r="P114" s="92">
        <f t="shared" si="28"/>
        <v>0</v>
      </c>
      <c r="Q114" s="93">
        <f t="shared" si="29"/>
        <v>0</v>
      </c>
      <c r="R114" s="79">
        <f t="shared" si="30"/>
        <v>0</v>
      </c>
      <c r="S114" s="2"/>
      <c r="T114" s="2"/>
      <c r="U114" s="2"/>
      <c r="V114" s="2"/>
      <c r="W114" s="2"/>
      <c r="X114" s="2"/>
      <c r="Y114" s="2"/>
      <c r="Z114" s="2"/>
    </row>
    <row r="115">
      <c r="A115" s="85" t="s">
        <v>253</v>
      </c>
      <c r="B115" s="86" t="s">
        <v>254</v>
      </c>
      <c r="C115" s="87">
        <v>1.13</v>
      </c>
      <c r="D115" s="88">
        <v>5.0</v>
      </c>
      <c r="E115" s="89" t="str">
        <f t="shared" si="26"/>
        <v>IMAGE</v>
      </c>
      <c r="F115" s="90">
        <v>106.54</v>
      </c>
      <c r="G115" s="91"/>
      <c r="H115" s="91"/>
      <c r="I115" s="91"/>
      <c r="J115" s="91"/>
      <c r="K115" s="91"/>
      <c r="L115" s="91"/>
      <c r="M115" s="91"/>
      <c r="N115" s="91"/>
      <c r="O115" s="92">
        <f t="shared" si="27"/>
        <v>0</v>
      </c>
      <c r="P115" s="92">
        <f t="shared" si="28"/>
        <v>0</v>
      </c>
      <c r="Q115" s="93">
        <f t="shared" si="29"/>
        <v>0</v>
      </c>
      <c r="R115" s="79">
        <f t="shared" si="30"/>
        <v>0</v>
      </c>
      <c r="S115" s="2"/>
      <c r="T115" s="2"/>
      <c r="U115" s="2"/>
      <c r="V115" s="2"/>
      <c r="W115" s="2"/>
      <c r="X115" s="2"/>
      <c r="Y115" s="2"/>
      <c r="Z115" s="2"/>
    </row>
    <row r="116">
      <c r="A116" s="85" t="s">
        <v>255</v>
      </c>
      <c r="B116" s="86" t="s">
        <v>256</v>
      </c>
      <c r="C116" s="87">
        <v>1.786</v>
      </c>
      <c r="D116" s="88">
        <v>3.0</v>
      </c>
      <c r="E116" s="89" t="str">
        <f t="shared" si="26"/>
        <v>IMAGE</v>
      </c>
      <c r="F116" s="90">
        <v>117.34</v>
      </c>
      <c r="G116" s="91"/>
      <c r="H116" s="91"/>
      <c r="I116" s="91"/>
      <c r="J116" s="91"/>
      <c r="K116" s="91"/>
      <c r="L116" s="91"/>
      <c r="M116" s="91"/>
      <c r="N116" s="91"/>
      <c r="O116" s="92">
        <f t="shared" si="27"/>
        <v>0</v>
      </c>
      <c r="P116" s="92">
        <f t="shared" si="28"/>
        <v>0</v>
      </c>
      <c r="Q116" s="93">
        <f t="shared" si="29"/>
        <v>0</v>
      </c>
      <c r="R116" s="79">
        <f t="shared" si="30"/>
        <v>0</v>
      </c>
      <c r="S116" s="2"/>
      <c r="T116" s="2"/>
      <c r="U116" s="2"/>
      <c r="V116" s="2"/>
      <c r="W116" s="2"/>
      <c r="X116" s="2"/>
      <c r="Y116" s="2"/>
      <c r="Z116" s="2"/>
    </row>
    <row r="117">
      <c r="A117" s="98"/>
      <c r="B117" s="99"/>
      <c r="C117" s="100"/>
      <c r="D117" s="99"/>
      <c r="E117" s="99"/>
      <c r="F117" s="101"/>
      <c r="G117" s="99"/>
      <c r="H117" s="99"/>
      <c r="I117" s="99"/>
      <c r="J117" s="99"/>
      <c r="K117" s="99"/>
      <c r="L117" s="99"/>
      <c r="M117" s="99"/>
      <c r="N117" s="99"/>
      <c r="O117" s="94">
        <f t="shared" ref="O117:R117" si="31">SUM(O84:O116)</f>
        <v>0</v>
      </c>
      <c r="P117" s="94">
        <f t="shared" si="31"/>
        <v>0</v>
      </c>
      <c r="Q117" s="94">
        <f t="shared" si="31"/>
        <v>0</v>
      </c>
      <c r="R117" s="95">
        <f t="shared" si="31"/>
        <v>0</v>
      </c>
      <c r="S117" s="2"/>
      <c r="T117" s="2"/>
      <c r="U117" s="2"/>
      <c r="V117" s="2"/>
      <c r="W117" s="2"/>
      <c r="X117" s="2"/>
      <c r="Y117" s="2"/>
      <c r="Z117" s="2"/>
    </row>
    <row r="118">
      <c r="A118" s="98"/>
      <c r="B118" s="99"/>
      <c r="C118" s="100"/>
      <c r="D118" s="99"/>
      <c r="E118" s="99"/>
      <c r="F118" s="101"/>
      <c r="G118" s="99"/>
      <c r="H118" s="99"/>
      <c r="I118" s="99"/>
      <c r="J118" s="99"/>
      <c r="K118" s="99"/>
      <c r="L118" s="99"/>
      <c r="M118" s="99"/>
      <c r="N118" s="99"/>
      <c r="O118" s="102">
        <f t="shared" ref="O118:R118" si="32">(O117+O83+O66+O22+O9)</f>
        <v>0</v>
      </c>
      <c r="P118" s="102">
        <f t="shared" si="32"/>
        <v>0</v>
      </c>
      <c r="Q118" s="102">
        <f t="shared" si="32"/>
        <v>0</v>
      </c>
      <c r="R118" s="95">
        <f t="shared" si="32"/>
        <v>0</v>
      </c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10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03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10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03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10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03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10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03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10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03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10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03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10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03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10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03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10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03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10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03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10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03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10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03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10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03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10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03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10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03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10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03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10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03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10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03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10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03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10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03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10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03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10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03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10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03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10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03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10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03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10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03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10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03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10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03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10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03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10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03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10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03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10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03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10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03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10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03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10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03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10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03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10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03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10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03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10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03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10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03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10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03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10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03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10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03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10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03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10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03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10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03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10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03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10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03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10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03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10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03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10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03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10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03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10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03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10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03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10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03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10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03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10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03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10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03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10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03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10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03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10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03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10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03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10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03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10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03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10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03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10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03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10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03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10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03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10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03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10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03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10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03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10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03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10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03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10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03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10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03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10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03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10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03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10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03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10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03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10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03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10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03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10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03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10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03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10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03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10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03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10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03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10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03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10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03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10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03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10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03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10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03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10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03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10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03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10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03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10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03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10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03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10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03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10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03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10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03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10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03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10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03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10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03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10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03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10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03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10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03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10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03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10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03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10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03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10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03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10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03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10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03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10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03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10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03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10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03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10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03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10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03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10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03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10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03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10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03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10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03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10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03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10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03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10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03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10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03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10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03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10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03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10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03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10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03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10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03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10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03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10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03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10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03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10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03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10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03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10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03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10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03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10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03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10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03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10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03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10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03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10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03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10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03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10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03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10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03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10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03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10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03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10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03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10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03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10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03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10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03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10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03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10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03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10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03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10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03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10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03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10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03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10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03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10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03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10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03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10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03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10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03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10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03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10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03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10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03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10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03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10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03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10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03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10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03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10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03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10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03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10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03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10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03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10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03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10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03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10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03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10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03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10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03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10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03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10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03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10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03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10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03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10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03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10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03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10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03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10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03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10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03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10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03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10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03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10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03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10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03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10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03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10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03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10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03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10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03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10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03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10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03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10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03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10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03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10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03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10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03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10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03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10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03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10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03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10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03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10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03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10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03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10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03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10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03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10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03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10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03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10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03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10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03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10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03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10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03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10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03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10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03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10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03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10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03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10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03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10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03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10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03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10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03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10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03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10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03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10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03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10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03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10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03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10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03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10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03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10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03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10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03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10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03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10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03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10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03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10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03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10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03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10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03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10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03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10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03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10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03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10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03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10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03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10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03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10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03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10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03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10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03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10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03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10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03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10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03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10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03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10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03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10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03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10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03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10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03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10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03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10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03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10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03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10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03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10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03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10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03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10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03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10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03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10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03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10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03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10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03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10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03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10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03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10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03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10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03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10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03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10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03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10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03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10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03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10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03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10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03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10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03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10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03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10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03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10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03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10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03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10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03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10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03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10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03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10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03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10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03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10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03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10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03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10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03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10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03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10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03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10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03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10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03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10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03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10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03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10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03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10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03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10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03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10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03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10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03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10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03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10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03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10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03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10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03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10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03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10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03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10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03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10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03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10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03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10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03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10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03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10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03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10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03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10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03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10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03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10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03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10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03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10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03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10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03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10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03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10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03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10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03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10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03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10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03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10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03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10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03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10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03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10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03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10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03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10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03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10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03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10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03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10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03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10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03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10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03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10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03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10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03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10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03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10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03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10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03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10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03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10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03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10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03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10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03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10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03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10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03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10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03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10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03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10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03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10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03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10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03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10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03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10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03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10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03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10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03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10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03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10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03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10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03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10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03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10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03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10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03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10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03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10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03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10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03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10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03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10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03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10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03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10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03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10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03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10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03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10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03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10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03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10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03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10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03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10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03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10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03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10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03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10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03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10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03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10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03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10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03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10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03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10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03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10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03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10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03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10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03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10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03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10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03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10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03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10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03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10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03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10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03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10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03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10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03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10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03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10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03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10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03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10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03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10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03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10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03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10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03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10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03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10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03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10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03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10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03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10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03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10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03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10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03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10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03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10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03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10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03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10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03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10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03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10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03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10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03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10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03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10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03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10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03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10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03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10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03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10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03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10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03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10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03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10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03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10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03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10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03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10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03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10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03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10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03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10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03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10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03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10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03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10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03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10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03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10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03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10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03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10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03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10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03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10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03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10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03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10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03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10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03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10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03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10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03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10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03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10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03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10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03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10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03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10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03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10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03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10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03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10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03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10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03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10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03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10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03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10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03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10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03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10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03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10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03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10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03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10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03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10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03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10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03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10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03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10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03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10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03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10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03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10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03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10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03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10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03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10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03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10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03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10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03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10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03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10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03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10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03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10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03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10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03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10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03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10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03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10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03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10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03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10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03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10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03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10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03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10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03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10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03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10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03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10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03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10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03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10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03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10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03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10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03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10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03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10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03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10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03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10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03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10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03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10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03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10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03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10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03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10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03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10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03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10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03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10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03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10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03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10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03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10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03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10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03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10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03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10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03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10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03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10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03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10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03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10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03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10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03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10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03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10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03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10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03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10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03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10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03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10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03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10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03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10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03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10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03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10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03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10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03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10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03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10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03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10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03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10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03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10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03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10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03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10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03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10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03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10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03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10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03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10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03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10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03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10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03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10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03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10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03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10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03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10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03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10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03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10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03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10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03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10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03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10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03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10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03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10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03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10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03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10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03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10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03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10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03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10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03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10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03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10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03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10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03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10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03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10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03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10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03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10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03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10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03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10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03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10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03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10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03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10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03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10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03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10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03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10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03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10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03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10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03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10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03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10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03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10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03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10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03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10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03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10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03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10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03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10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03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10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03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10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03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10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03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10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03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10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03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10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03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10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03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10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03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10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03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10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03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10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03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10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03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10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03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10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03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10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03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10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03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10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03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10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03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10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03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10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03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10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03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10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03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10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03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10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03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10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03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10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03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10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03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10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03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10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03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10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03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10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03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10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03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10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03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10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03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10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03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10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03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10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03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10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03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10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03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10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03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10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03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10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03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10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03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10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03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10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03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10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03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10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03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10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03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10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03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10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03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10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03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10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03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10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03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10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03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10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03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10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03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10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03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10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03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10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03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10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03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10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03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10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03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10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03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10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03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10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03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10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03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10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03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10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03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10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03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10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03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10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03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10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03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10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03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10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03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10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03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10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03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10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03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10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03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10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03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10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03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10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03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10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03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10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03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10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03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10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03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10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03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10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03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10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03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10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03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10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03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10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03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10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03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10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03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10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03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10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03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10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03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10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03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10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03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10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03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10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03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10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03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10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03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10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03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10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03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10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03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10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03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10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03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10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03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10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03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10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03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10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03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10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03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10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03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10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03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10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03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10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03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10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03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10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03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10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03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10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03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10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03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10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03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10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03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10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03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10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03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10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03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10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03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10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03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10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03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10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03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10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03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10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03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10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03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10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03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10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03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10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03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10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03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10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03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10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03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10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03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10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03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10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03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10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03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10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03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10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03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10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03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10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03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10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03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10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03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10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03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10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03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10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03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10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03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10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03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10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03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10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03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10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03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10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03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10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03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10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03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10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03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10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03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10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03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10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03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10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03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10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03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10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03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10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03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10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03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10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03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10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03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10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03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10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03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10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03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10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03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10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03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10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03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10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03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10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03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10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03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10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03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10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03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10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03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10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03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10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03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10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03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10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03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10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03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10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03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10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03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10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03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10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03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10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03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10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03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10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03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10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03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10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03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10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03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10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03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10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03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10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03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10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03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10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03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10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03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10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03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10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03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10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03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10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03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10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03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10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03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10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03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10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03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10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03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10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03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10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03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10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03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10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03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10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03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10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03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10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03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10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03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10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03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10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03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10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03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10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03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10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03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10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03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10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03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10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03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10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03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10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03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10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03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10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03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10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03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10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03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10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03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10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03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10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03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10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03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10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03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10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03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10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03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10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03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10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03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10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03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10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03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10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03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10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03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10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03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10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03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10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03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10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03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10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03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10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03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10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03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10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03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10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03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10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03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10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03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10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03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10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03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10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03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10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03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10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03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10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03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10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03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10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03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10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03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10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03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10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03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10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03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10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03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10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03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10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03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10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03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10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03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10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03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10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03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10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03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10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03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10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03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10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03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10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03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10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03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10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03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10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03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10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03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10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03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10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03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10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03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10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03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10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03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10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03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10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03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10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03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10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03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10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03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10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03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10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03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10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03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10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03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10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03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E2"/>
    <mergeCell ref="A3:R3"/>
    <mergeCell ref="A5:N5"/>
    <mergeCell ref="A9:N9"/>
    <mergeCell ref="A22:N22"/>
    <mergeCell ref="A66:N66"/>
    <mergeCell ref="A83:N83"/>
  </mergeCells>
  <conditionalFormatting sqref="G6:G8 G10:G21 G23:G65 G67:G82 G84:G116">
    <cfRule type="notContainsBlanks" dxfId="0" priority="1">
      <formula>LEN(TRIM(G6))&gt;0</formula>
    </cfRule>
  </conditionalFormatting>
  <conditionalFormatting sqref="H6:H8 H10:H21 H23:H65 H67:H82 H84:H116">
    <cfRule type="notContainsBlanks" dxfId="1" priority="2">
      <formula>LEN(TRIM(H6))&gt;0</formula>
    </cfRule>
  </conditionalFormatting>
  <conditionalFormatting sqref="I6:I8 I10:I21 I23:I65 I67:I82 I84:I116">
    <cfRule type="notContainsBlanks" dxfId="2" priority="3">
      <formula>LEN(TRIM(I6))&gt;0</formula>
    </cfRule>
  </conditionalFormatting>
  <conditionalFormatting sqref="J6:J8 J10:J21 J23:J65 J67:J82 J84:J116">
    <cfRule type="notContainsBlanks" dxfId="3" priority="4">
      <formula>LEN(TRIM(J6))&gt;0</formula>
    </cfRule>
  </conditionalFormatting>
  <conditionalFormatting sqref="K6:K8 K10:K21 K23:K65 K67:K82 K84:K116">
    <cfRule type="notContainsBlanks" dxfId="4" priority="5">
      <formula>LEN(TRIM(K6))&gt;0</formula>
    </cfRule>
  </conditionalFormatting>
  <conditionalFormatting sqref="L6:L8 L10:L21 L23:L65 L67:L82 L84:L116">
    <cfRule type="notContainsBlanks" dxfId="5" priority="6">
      <formula>LEN(TRIM(L6))&gt;0</formula>
    </cfRule>
  </conditionalFormatting>
  <conditionalFormatting sqref="M6:M8 M10:M21 M23:M65 M67:M82 M84:M116">
    <cfRule type="notContainsBlanks" dxfId="6" priority="7">
      <formula>LEN(TRIM(M6))&gt;0</formula>
    </cfRule>
  </conditionalFormatting>
  <conditionalFormatting sqref="N6:N8 N10:N21 N23:N65 N67:N82 N84:N116">
    <cfRule type="notContainsBlanks" dxfId="7" priority="8">
      <formula>LEN(TRIM(N6))&gt;0</formula>
    </cfRule>
  </conditionalFormatting>
  <dataValidations>
    <dataValidation type="decimal" allowBlank="1" showErrorMessage="1" sqref="G6:N8 G10:N21 G23:N65 G67:N82 G84:N116">
      <formula1>0.0</formula1>
      <formula2>100.0</formula2>
    </dataValidation>
  </dataValidations>
  <printOptions/>
  <pageMargins bottom="0.75" footer="0.0" header="0.0" left="0.7000000000000001" right="0.7000000000000001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1.63"/>
    <col customWidth="1" min="2" max="2" width="25.75"/>
    <col customWidth="1" min="3" max="3" width="8.88"/>
    <col customWidth="1" min="4" max="4" width="11.25"/>
    <col customWidth="1" min="5" max="5" width="22.25"/>
    <col customWidth="1" min="6" max="7" width="7.75"/>
    <col customWidth="1" min="8" max="8" width="8.38"/>
    <col customWidth="1" min="9" max="14" width="7.75"/>
    <col customWidth="1" min="15" max="15" width="10.0"/>
    <col customWidth="1" min="16" max="16" width="11.25"/>
    <col customWidth="1" min="17" max="17" width="7.63"/>
    <col customWidth="1" min="18" max="36" width="7.75"/>
  </cols>
  <sheetData>
    <row r="1" ht="12.0" customHeight="1">
      <c r="E1" s="104"/>
      <c r="Q1" s="105"/>
    </row>
    <row r="2" ht="12.0" customHeight="1">
      <c r="A2" s="106"/>
      <c r="B2" s="107" t="s">
        <v>257</v>
      </c>
      <c r="C2" s="108" t="s">
        <v>258</v>
      </c>
      <c r="D2" s="109"/>
      <c r="E2" s="110" t="s">
        <v>259</v>
      </c>
      <c r="F2" s="111" t="s">
        <v>260</v>
      </c>
      <c r="G2" s="112"/>
      <c r="H2" s="109"/>
      <c r="I2" s="113" t="s">
        <v>261</v>
      </c>
      <c r="J2" s="112"/>
      <c r="K2" s="109"/>
      <c r="P2" s="114"/>
      <c r="Q2" s="115"/>
    </row>
    <row r="3" ht="12.0" customHeight="1">
      <c r="A3" s="106"/>
      <c r="B3" s="116"/>
      <c r="C3" s="117"/>
      <c r="D3" s="118"/>
      <c r="E3" s="116"/>
      <c r="F3" s="119" t="s">
        <v>262</v>
      </c>
      <c r="G3" s="17"/>
      <c r="H3" s="120"/>
      <c r="I3" s="16"/>
      <c r="J3" s="16"/>
      <c r="K3" s="17"/>
      <c r="P3" s="114"/>
      <c r="Q3" s="115"/>
    </row>
    <row r="4" ht="12.0" customHeight="1">
      <c r="A4" s="106"/>
      <c r="B4" s="121"/>
      <c r="C4" s="122"/>
      <c r="D4" s="122"/>
      <c r="E4" s="122"/>
      <c r="P4" s="114"/>
      <c r="Q4" s="115"/>
    </row>
    <row r="5" ht="12.0" customHeight="1">
      <c r="A5" s="106"/>
      <c r="B5" s="123" t="s">
        <v>263</v>
      </c>
      <c r="C5" s="124"/>
      <c r="D5" s="16"/>
      <c r="E5" s="125" t="s">
        <v>264</v>
      </c>
      <c r="F5" s="124"/>
      <c r="G5" s="16"/>
      <c r="H5" s="16"/>
      <c r="I5" s="16"/>
      <c r="J5" s="16"/>
      <c r="K5" s="16"/>
      <c r="L5" s="119" t="s">
        <v>265</v>
      </c>
      <c r="M5" s="17"/>
      <c r="N5" s="126"/>
      <c r="O5" s="17"/>
      <c r="P5" s="114"/>
      <c r="Q5" s="115"/>
    </row>
    <row r="6" ht="12.0" customHeight="1">
      <c r="A6" s="106"/>
      <c r="B6" s="123" t="s">
        <v>266</v>
      </c>
      <c r="C6" s="124"/>
      <c r="D6" s="16"/>
      <c r="E6" s="125" t="s">
        <v>267</v>
      </c>
      <c r="F6" s="124"/>
      <c r="G6" s="16"/>
      <c r="H6" s="16"/>
      <c r="I6" s="16"/>
      <c r="J6" s="16"/>
      <c r="K6" s="16"/>
      <c r="L6" s="119" t="s">
        <v>265</v>
      </c>
      <c r="M6" s="17"/>
      <c r="N6" s="127"/>
      <c r="O6" s="118"/>
      <c r="P6" s="114"/>
      <c r="Q6" s="115"/>
    </row>
    <row r="7" ht="16.5" customHeight="1">
      <c r="A7" s="106"/>
      <c r="B7" s="128"/>
      <c r="C7" s="129"/>
      <c r="D7" s="129"/>
      <c r="E7" s="130"/>
      <c r="F7" s="131"/>
      <c r="G7" s="131"/>
      <c r="H7" s="131"/>
      <c r="I7" s="131"/>
      <c r="J7" s="131"/>
      <c r="K7" s="131"/>
      <c r="P7" s="114"/>
      <c r="Q7" s="115"/>
    </row>
    <row r="8" ht="12.0" customHeight="1">
      <c r="A8" s="106"/>
      <c r="B8" s="132" t="s">
        <v>268</v>
      </c>
      <c r="D8" s="133" t="s">
        <v>269</v>
      </c>
      <c r="F8" s="134"/>
      <c r="P8" s="114"/>
      <c r="Q8" s="115"/>
    </row>
    <row r="9" ht="12.0" customHeight="1">
      <c r="A9" s="106"/>
      <c r="E9" s="104"/>
      <c r="H9" s="135"/>
      <c r="I9" s="135"/>
      <c r="J9" s="135"/>
      <c r="K9" s="135"/>
      <c r="P9" s="114"/>
      <c r="Q9" s="115"/>
    </row>
    <row r="10" ht="12.0" customHeight="1">
      <c r="E10" s="104"/>
      <c r="Q10" s="105"/>
    </row>
    <row r="11" ht="12.0" customHeight="1">
      <c r="A11" s="136"/>
      <c r="B11" s="137" t="s">
        <v>270</v>
      </c>
      <c r="C11" s="138"/>
      <c r="D11" s="16"/>
      <c r="E11" s="16"/>
      <c r="F11" s="16"/>
      <c r="G11" s="16"/>
      <c r="H11" s="16"/>
      <c r="I11" s="16"/>
      <c r="J11" s="139"/>
      <c r="K11" s="140" t="s">
        <v>271</v>
      </c>
      <c r="L11" s="16"/>
      <c r="M11" s="17"/>
      <c r="N11" s="141"/>
      <c r="O11" s="16"/>
      <c r="P11" s="17"/>
      <c r="Q11" s="142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</row>
    <row r="12" ht="12.0" customHeight="1">
      <c r="A12" s="106"/>
      <c r="B12" s="144"/>
      <c r="C12" s="145"/>
      <c r="D12" s="146"/>
      <c r="E12" s="147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06"/>
      <c r="Q12" s="11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ht="12.0" customHeight="1">
      <c r="A13" s="148" t="s">
        <v>272</v>
      </c>
      <c r="B13" s="149" t="s">
        <v>273</v>
      </c>
      <c r="C13" s="150" t="s">
        <v>274</v>
      </c>
      <c r="D13" s="151" t="s">
        <v>275</v>
      </c>
      <c r="E13" s="152" t="s">
        <v>276</v>
      </c>
      <c r="F13" s="153" t="s">
        <v>277</v>
      </c>
      <c r="G13" s="154" t="s">
        <v>278</v>
      </c>
      <c r="H13" s="155" t="s">
        <v>279</v>
      </c>
      <c r="I13" s="156" t="s">
        <v>280</v>
      </c>
      <c r="J13" s="157" t="s">
        <v>281</v>
      </c>
      <c r="K13" s="158" t="s">
        <v>282</v>
      </c>
      <c r="L13" s="159" t="s">
        <v>283</v>
      </c>
      <c r="M13" s="160" t="s">
        <v>284</v>
      </c>
      <c r="N13" s="161" t="s">
        <v>285</v>
      </c>
      <c r="O13" s="151" t="s">
        <v>286</v>
      </c>
      <c r="P13" s="162" t="s">
        <v>287</v>
      </c>
      <c r="Q13" s="115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</row>
    <row r="14" ht="12.0" customHeight="1">
      <c r="A14" s="106">
        <v>12.0</v>
      </c>
      <c r="B14" s="163" t="s">
        <v>288</v>
      </c>
      <c r="C14" s="164">
        <v>1.7003777E7</v>
      </c>
      <c r="D14" s="165">
        <f t="shared" ref="D14:D56" si="1">SUM(F14:N14)</f>
        <v>0</v>
      </c>
      <c r="E14" s="166">
        <v>231.0</v>
      </c>
      <c r="F14" s="167"/>
      <c r="G14" s="168"/>
      <c r="H14" s="169"/>
      <c r="I14" s="170"/>
      <c r="J14" s="171"/>
      <c r="K14" s="172"/>
      <c r="L14" s="173"/>
      <c r="M14" s="174"/>
      <c r="N14" s="173"/>
      <c r="O14" s="173"/>
      <c r="P14" s="175">
        <f t="shared" ref="P14:P56" si="2">E14*D14</f>
        <v>0</v>
      </c>
      <c r="Q14" s="115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</row>
    <row r="15" ht="12.0" customHeight="1">
      <c r="A15" s="106">
        <v>9.0</v>
      </c>
      <c r="B15" s="163" t="s">
        <v>289</v>
      </c>
      <c r="C15" s="164">
        <v>1.7003778E7</v>
      </c>
      <c r="D15" s="165">
        <f t="shared" si="1"/>
        <v>0</v>
      </c>
      <c r="E15" s="166">
        <v>215.6</v>
      </c>
      <c r="F15" s="167"/>
      <c r="G15" s="168"/>
      <c r="H15" s="176"/>
      <c r="I15" s="170"/>
      <c r="J15" s="171"/>
      <c r="K15" s="172"/>
      <c r="L15" s="173"/>
      <c r="M15" s="174"/>
      <c r="N15" s="173"/>
      <c r="O15" s="173"/>
      <c r="P15" s="175">
        <f t="shared" si="2"/>
        <v>0</v>
      </c>
      <c r="Q15" s="115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ht="12.0" customHeight="1">
      <c r="A16" s="106">
        <v>3.0</v>
      </c>
      <c r="B16" s="163" t="s">
        <v>290</v>
      </c>
      <c r="C16" s="164">
        <v>1.7003779E7</v>
      </c>
      <c r="D16" s="165">
        <f t="shared" si="1"/>
        <v>0</v>
      </c>
      <c r="E16" s="166">
        <v>138.6</v>
      </c>
      <c r="F16" s="167"/>
      <c r="G16" s="168"/>
      <c r="H16" s="176"/>
      <c r="I16" s="170"/>
      <c r="J16" s="171"/>
      <c r="K16" s="172"/>
      <c r="L16" s="173"/>
      <c r="M16" s="174"/>
      <c r="N16" s="173"/>
      <c r="O16" s="173"/>
      <c r="P16" s="175">
        <f t="shared" si="2"/>
        <v>0</v>
      </c>
      <c r="Q16" s="115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</row>
    <row r="17" ht="12.0" customHeight="1">
      <c r="A17" s="106">
        <v>2.0</v>
      </c>
      <c r="B17" s="163" t="s">
        <v>291</v>
      </c>
      <c r="C17" s="164">
        <v>1.700378E7</v>
      </c>
      <c r="D17" s="165">
        <f t="shared" si="1"/>
        <v>0</v>
      </c>
      <c r="E17" s="166">
        <v>138.6</v>
      </c>
      <c r="F17" s="167"/>
      <c r="G17" s="168"/>
      <c r="H17" s="176"/>
      <c r="I17" s="170"/>
      <c r="J17" s="171"/>
      <c r="K17" s="172"/>
      <c r="L17" s="173"/>
      <c r="M17" s="174"/>
      <c r="N17" s="173"/>
      <c r="O17" s="173"/>
      <c r="P17" s="175">
        <f t="shared" si="2"/>
        <v>0</v>
      </c>
      <c r="Q17" s="115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</row>
    <row r="18" ht="12.0" customHeight="1">
      <c r="A18" s="106">
        <v>1.0</v>
      </c>
      <c r="B18" s="163" t="s">
        <v>292</v>
      </c>
      <c r="C18" s="164">
        <v>1.7003781E7</v>
      </c>
      <c r="D18" s="165">
        <f t="shared" si="1"/>
        <v>0</v>
      </c>
      <c r="E18" s="166">
        <v>138.6</v>
      </c>
      <c r="F18" s="167"/>
      <c r="G18" s="168"/>
      <c r="H18" s="176"/>
      <c r="I18" s="170"/>
      <c r="J18" s="171"/>
      <c r="K18" s="172"/>
      <c r="L18" s="173"/>
      <c r="M18" s="174"/>
      <c r="N18" s="173"/>
      <c r="O18" s="173"/>
      <c r="P18" s="175">
        <f t="shared" si="2"/>
        <v>0</v>
      </c>
      <c r="Q18" s="115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</row>
    <row r="19" ht="12.0" customHeight="1">
      <c r="A19" s="106">
        <v>4.0</v>
      </c>
      <c r="B19" s="163" t="s">
        <v>293</v>
      </c>
      <c r="C19" s="164">
        <v>1.7003782E7</v>
      </c>
      <c r="D19" s="165">
        <f t="shared" si="1"/>
        <v>0</v>
      </c>
      <c r="E19" s="166">
        <v>138.6</v>
      </c>
      <c r="F19" s="167"/>
      <c r="G19" s="168"/>
      <c r="H19" s="176"/>
      <c r="I19" s="170"/>
      <c r="J19" s="171"/>
      <c r="K19" s="172"/>
      <c r="L19" s="173"/>
      <c r="M19" s="174"/>
      <c r="N19" s="173"/>
      <c r="O19" s="173"/>
      <c r="P19" s="175">
        <f t="shared" si="2"/>
        <v>0</v>
      </c>
      <c r="Q19" s="115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</row>
    <row r="20" ht="12.0" customHeight="1">
      <c r="A20" s="106">
        <v>5.0</v>
      </c>
      <c r="B20" s="163" t="s">
        <v>294</v>
      </c>
      <c r="C20" s="164">
        <v>1.7003783E7</v>
      </c>
      <c r="D20" s="165">
        <f t="shared" si="1"/>
        <v>0</v>
      </c>
      <c r="E20" s="166">
        <v>169.4</v>
      </c>
      <c r="F20" s="167"/>
      <c r="G20" s="168"/>
      <c r="H20" s="176"/>
      <c r="I20" s="170"/>
      <c r="J20" s="171"/>
      <c r="K20" s="172"/>
      <c r="L20" s="173"/>
      <c r="M20" s="174"/>
      <c r="N20" s="173"/>
      <c r="O20" s="173"/>
      <c r="P20" s="175">
        <f t="shared" si="2"/>
        <v>0</v>
      </c>
      <c r="Q20" s="115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</row>
    <row r="21" ht="12.0" customHeight="1">
      <c r="A21" s="106">
        <v>6.0</v>
      </c>
      <c r="B21" s="163" t="s">
        <v>295</v>
      </c>
      <c r="C21" s="164">
        <v>1.7003784E7</v>
      </c>
      <c r="D21" s="165">
        <f t="shared" si="1"/>
        <v>0</v>
      </c>
      <c r="E21" s="166">
        <v>176.0</v>
      </c>
      <c r="F21" s="167"/>
      <c r="G21" s="168"/>
      <c r="H21" s="176"/>
      <c r="I21" s="170"/>
      <c r="J21" s="171"/>
      <c r="K21" s="172"/>
      <c r="L21" s="173"/>
      <c r="M21" s="174"/>
      <c r="N21" s="173"/>
      <c r="O21" s="173"/>
      <c r="P21" s="175">
        <f t="shared" si="2"/>
        <v>0</v>
      </c>
      <c r="Q21" s="11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</row>
    <row r="22" ht="12.0" customHeight="1">
      <c r="A22" s="106">
        <v>7.0</v>
      </c>
      <c r="B22" s="163" t="s">
        <v>296</v>
      </c>
      <c r="C22" s="164">
        <v>1.7003785E7</v>
      </c>
      <c r="D22" s="165">
        <f t="shared" si="1"/>
        <v>0</v>
      </c>
      <c r="E22" s="166">
        <v>176.0</v>
      </c>
      <c r="F22" s="167"/>
      <c r="G22" s="168"/>
      <c r="H22" s="176"/>
      <c r="I22" s="170"/>
      <c r="J22" s="171"/>
      <c r="K22" s="172"/>
      <c r="L22" s="173"/>
      <c r="M22" s="174"/>
      <c r="N22" s="173"/>
      <c r="O22" s="173"/>
      <c r="P22" s="175">
        <f t="shared" si="2"/>
        <v>0</v>
      </c>
      <c r="Q22" s="115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</row>
    <row r="23" ht="12.0" customHeight="1">
      <c r="A23" s="106">
        <v>8.0</v>
      </c>
      <c r="B23" s="163" t="s">
        <v>297</v>
      </c>
      <c r="C23" s="164">
        <v>1.7003786E7</v>
      </c>
      <c r="D23" s="165">
        <f t="shared" si="1"/>
        <v>0</v>
      </c>
      <c r="E23" s="166">
        <v>138.6</v>
      </c>
      <c r="F23" s="167"/>
      <c r="G23" s="168"/>
      <c r="H23" s="176"/>
      <c r="I23" s="170"/>
      <c r="J23" s="171"/>
      <c r="K23" s="172"/>
      <c r="L23" s="173"/>
      <c r="M23" s="174"/>
      <c r="N23" s="173"/>
      <c r="O23" s="173"/>
      <c r="P23" s="175">
        <f t="shared" si="2"/>
        <v>0</v>
      </c>
      <c r="Q23" s="115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ht="12.0" customHeight="1">
      <c r="A24" s="106">
        <v>10.0</v>
      </c>
      <c r="B24" s="163" t="s">
        <v>298</v>
      </c>
      <c r="C24" s="164">
        <v>1.7003787E7</v>
      </c>
      <c r="D24" s="165">
        <f t="shared" si="1"/>
        <v>0</v>
      </c>
      <c r="E24" s="166">
        <v>176.0</v>
      </c>
      <c r="F24" s="167"/>
      <c r="G24" s="168"/>
      <c r="H24" s="176"/>
      <c r="I24" s="170"/>
      <c r="J24" s="171"/>
      <c r="K24" s="172"/>
      <c r="L24" s="173"/>
      <c r="M24" s="174"/>
      <c r="N24" s="173"/>
      <c r="O24" s="173"/>
      <c r="P24" s="175">
        <f t="shared" si="2"/>
        <v>0</v>
      </c>
      <c r="Q24" s="115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ht="12.0" customHeight="1">
      <c r="A25" s="106">
        <v>11.0</v>
      </c>
      <c r="B25" s="163" t="s">
        <v>299</v>
      </c>
      <c r="C25" s="164">
        <v>1.7003788E7</v>
      </c>
      <c r="D25" s="177">
        <f t="shared" si="1"/>
        <v>0</v>
      </c>
      <c r="E25" s="166">
        <v>169.4</v>
      </c>
      <c r="F25" s="167"/>
      <c r="G25" s="168"/>
      <c r="H25" s="176"/>
      <c r="I25" s="170"/>
      <c r="J25" s="171"/>
      <c r="K25" s="172"/>
      <c r="L25" s="173"/>
      <c r="M25" s="174"/>
      <c r="N25" s="173"/>
      <c r="O25" s="173"/>
      <c r="P25" s="175">
        <f t="shared" si="2"/>
        <v>0</v>
      </c>
      <c r="Q25" s="115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ht="12.0" customHeight="1">
      <c r="A26" s="178"/>
      <c r="B26" s="163" t="str">
        <f>HYPERLINK("https://hotch-hold.com/BM/BM_013.jpg","BM_013")</f>
        <v>BM_013</v>
      </c>
      <c r="C26" s="164">
        <v>1.700455E7</v>
      </c>
      <c r="D26" s="177">
        <f t="shared" si="1"/>
        <v>0</v>
      </c>
      <c r="E26" s="179">
        <v>242.0</v>
      </c>
      <c r="F26" s="167"/>
      <c r="G26" s="168"/>
      <c r="H26" s="176"/>
      <c r="I26" s="170"/>
      <c r="J26" s="171"/>
      <c r="K26" s="172"/>
      <c r="L26" s="173"/>
      <c r="M26" s="174"/>
      <c r="N26" s="173"/>
      <c r="O26" s="173"/>
      <c r="P26" s="175">
        <f t="shared" si="2"/>
        <v>0</v>
      </c>
      <c r="Q26" s="115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</row>
    <row r="27" ht="12.0" customHeight="1">
      <c r="A27" s="178"/>
      <c r="B27" s="163" t="str">
        <f>HYPERLINK("https://hotch-hold.com/BM/BM_014.jpg","BM_014")</f>
        <v>BM_014</v>
      </c>
      <c r="C27" s="164">
        <v>1.7004551E7</v>
      </c>
      <c r="D27" s="177">
        <f t="shared" si="1"/>
        <v>0</v>
      </c>
      <c r="E27" s="166">
        <v>231.0</v>
      </c>
      <c r="F27" s="167"/>
      <c r="G27" s="168"/>
      <c r="H27" s="176"/>
      <c r="I27" s="170"/>
      <c r="J27" s="171"/>
      <c r="K27" s="172"/>
      <c r="L27" s="173"/>
      <c r="M27" s="174"/>
      <c r="N27" s="173"/>
      <c r="O27" s="173"/>
      <c r="P27" s="175">
        <f t="shared" si="2"/>
        <v>0</v>
      </c>
      <c r="Q27" s="115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ht="12.0" customHeight="1">
      <c r="A28" s="178"/>
      <c r="B28" s="163" t="str">
        <f>HYPERLINK("https://hotch-hold.com/BM/BM_015.jpg","BM_015")</f>
        <v>BM_015</v>
      </c>
      <c r="C28" s="164">
        <v>1.7004552E7</v>
      </c>
      <c r="D28" s="177">
        <f t="shared" si="1"/>
        <v>0</v>
      </c>
      <c r="E28" s="166">
        <v>231.0</v>
      </c>
      <c r="F28" s="167"/>
      <c r="G28" s="168"/>
      <c r="H28" s="176"/>
      <c r="I28" s="170"/>
      <c r="J28" s="171"/>
      <c r="K28" s="172"/>
      <c r="L28" s="173"/>
      <c r="M28" s="174"/>
      <c r="N28" s="173"/>
      <c r="O28" s="173"/>
      <c r="P28" s="175">
        <f t="shared" si="2"/>
        <v>0</v>
      </c>
      <c r="Q28" s="115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ht="12.0" customHeight="1">
      <c r="A29" s="178"/>
      <c r="B29" s="163" t="str">
        <f>HYPERLINK("https://hotch-hold.com/BM/BM_031.jpg","BM_031")</f>
        <v>BM_031</v>
      </c>
      <c r="C29" s="164">
        <v>1.7004553E7</v>
      </c>
      <c r="D29" s="177">
        <f t="shared" si="1"/>
        <v>0</v>
      </c>
      <c r="E29" s="179">
        <v>220.0</v>
      </c>
      <c r="F29" s="167"/>
      <c r="G29" s="168"/>
      <c r="H29" s="176"/>
      <c r="I29" s="170"/>
      <c r="J29" s="171"/>
      <c r="K29" s="172"/>
      <c r="L29" s="173"/>
      <c r="M29" s="174"/>
      <c r="N29" s="173"/>
      <c r="O29" s="173"/>
      <c r="P29" s="175">
        <f t="shared" si="2"/>
        <v>0</v>
      </c>
      <c r="Q29" s="115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ht="12.0" customHeight="1">
      <c r="A30" s="178"/>
      <c r="B30" s="163" t="str">
        <f>HYPERLINK("https://hotch-hold.com/BM/BM_015D.jpg","BM_015D")</f>
        <v>BM_015D</v>
      </c>
      <c r="C30" s="164">
        <v>1.7004554E7</v>
      </c>
      <c r="D30" s="177">
        <f t="shared" si="1"/>
        <v>0</v>
      </c>
      <c r="E30" s="179">
        <v>289.3</v>
      </c>
      <c r="F30" s="167"/>
      <c r="G30" s="168"/>
      <c r="H30" s="176"/>
      <c r="I30" s="170"/>
      <c r="J30" s="171"/>
      <c r="K30" s="172"/>
      <c r="L30" s="173"/>
      <c r="M30" s="174"/>
      <c r="N30" s="173"/>
      <c r="O30" s="173"/>
      <c r="P30" s="175">
        <f t="shared" si="2"/>
        <v>0</v>
      </c>
      <c r="Q30" s="115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</row>
    <row r="31" ht="12.0" customHeight="1">
      <c r="A31" s="178"/>
      <c r="B31" s="163" t="str">
        <f>HYPERLINK("https://hotch-hold.com/BM/BM_016.jpg","BM_016")</f>
        <v>BM_016</v>
      </c>
      <c r="C31" s="164">
        <v>1.7004555E7</v>
      </c>
      <c r="D31" s="177">
        <f t="shared" si="1"/>
        <v>0</v>
      </c>
      <c r="E31" s="179">
        <v>236.5</v>
      </c>
      <c r="F31" s="167"/>
      <c r="G31" s="168"/>
      <c r="H31" s="176"/>
      <c r="I31" s="170"/>
      <c r="J31" s="171"/>
      <c r="K31" s="172"/>
      <c r="L31" s="173"/>
      <c r="M31" s="174"/>
      <c r="N31" s="173"/>
      <c r="O31" s="173"/>
      <c r="P31" s="175">
        <f t="shared" si="2"/>
        <v>0</v>
      </c>
      <c r="Q31" s="115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</row>
    <row r="32" ht="12.0" customHeight="1">
      <c r="A32" s="178"/>
      <c r="B32" s="163" t="str">
        <f>HYPERLINK("https://hotch-hold.com/BM/BM_016D.jpg","BM_016D")</f>
        <v>BM_016D</v>
      </c>
      <c r="C32" s="164">
        <v>1.7004556E7</v>
      </c>
      <c r="D32" s="177">
        <f t="shared" si="1"/>
        <v>0</v>
      </c>
      <c r="E32" s="179">
        <v>297.0</v>
      </c>
      <c r="F32" s="167"/>
      <c r="G32" s="168"/>
      <c r="H32" s="176"/>
      <c r="I32" s="170"/>
      <c r="J32" s="171"/>
      <c r="K32" s="172"/>
      <c r="L32" s="173"/>
      <c r="M32" s="174"/>
      <c r="N32" s="173"/>
      <c r="O32" s="173"/>
      <c r="P32" s="175">
        <f t="shared" si="2"/>
        <v>0</v>
      </c>
      <c r="Q32" s="115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</row>
    <row r="33" ht="12.0" customHeight="1">
      <c r="A33" s="178"/>
      <c r="B33" s="163" t="str">
        <f>HYPERLINK("https://hotch-hold.com/BM/BM_017.jpg","BM_017")</f>
        <v>BM_017</v>
      </c>
      <c r="C33" s="164">
        <v>1.7004557E7</v>
      </c>
      <c r="D33" s="177">
        <f t="shared" si="1"/>
        <v>0</v>
      </c>
      <c r="E33" s="166">
        <v>231.0</v>
      </c>
      <c r="F33" s="167"/>
      <c r="G33" s="168"/>
      <c r="H33" s="176"/>
      <c r="I33" s="170"/>
      <c r="J33" s="171"/>
      <c r="K33" s="172"/>
      <c r="L33" s="173"/>
      <c r="M33" s="174"/>
      <c r="N33" s="173"/>
      <c r="O33" s="173"/>
      <c r="P33" s="175">
        <f t="shared" si="2"/>
        <v>0</v>
      </c>
      <c r="Q33" s="115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</row>
    <row r="34" ht="12.0" customHeight="1">
      <c r="A34" s="178"/>
      <c r="B34" s="163" t="str">
        <f>HYPERLINK("https://hotch-hold.com/BM/BM_017D.jpg","BM_017D")</f>
        <v>BM_017D</v>
      </c>
      <c r="C34" s="164">
        <v>1.7004558E7</v>
      </c>
      <c r="D34" s="177">
        <f t="shared" si="1"/>
        <v>0</v>
      </c>
      <c r="E34" s="179">
        <v>286.0</v>
      </c>
      <c r="F34" s="167"/>
      <c r="G34" s="168"/>
      <c r="H34" s="176"/>
      <c r="I34" s="170"/>
      <c r="J34" s="171"/>
      <c r="K34" s="172"/>
      <c r="L34" s="173"/>
      <c r="M34" s="174"/>
      <c r="N34" s="173"/>
      <c r="O34" s="173"/>
      <c r="P34" s="175">
        <f t="shared" si="2"/>
        <v>0</v>
      </c>
      <c r="Q34" s="11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</row>
    <row r="35" ht="12.0" customHeight="1">
      <c r="A35" s="178"/>
      <c r="B35" s="163" t="str">
        <f>HYPERLINK("https://hotch-hold.com/BM/BM_018.jpg","BM_018")</f>
        <v>BM_018</v>
      </c>
      <c r="C35" s="164">
        <v>1.7004559E7</v>
      </c>
      <c r="D35" s="177">
        <f t="shared" si="1"/>
        <v>0</v>
      </c>
      <c r="E35" s="166">
        <v>231.0</v>
      </c>
      <c r="F35" s="167"/>
      <c r="G35" s="168"/>
      <c r="H35" s="176"/>
      <c r="I35" s="170"/>
      <c r="J35" s="171"/>
      <c r="K35" s="172"/>
      <c r="L35" s="173"/>
      <c r="M35" s="174"/>
      <c r="N35" s="173"/>
      <c r="O35" s="173"/>
      <c r="P35" s="175">
        <f t="shared" si="2"/>
        <v>0</v>
      </c>
      <c r="Q35" s="115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</row>
    <row r="36" ht="12.0" customHeight="1">
      <c r="A36" s="178"/>
      <c r="B36" s="163" t="str">
        <f>HYPERLINK("https://hotch-hold.com/BM/BM_018D.jpg","BM_018D")</f>
        <v>BM_018D</v>
      </c>
      <c r="C36" s="164">
        <v>1.700456E7</v>
      </c>
      <c r="D36" s="177">
        <f t="shared" si="1"/>
        <v>0</v>
      </c>
      <c r="E36" s="179">
        <v>286.0</v>
      </c>
      <c r="F36" s="167"/>
      <c r="G36" s="168"/>
      <c r="H36" s="176"/>
      <c r="I36" s="170"/>
      <c r="J36" s="171"/>
      <c r="K36" s="172"/>
      <c r="L36" s="173"/>
      <c r="M36" s="174"/>
      <c r="N36" s="173"/>
      <c r="O36" s="173"/>
      <c r="P36" s="175">
        <f t="shared" si="2"/>
        <v>0</v>
      </c>
      <c r="Q36" s="115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</row>
    <row r="37" ht="12.0" customHeight="1">
      <c r="A37" s="178"/>
      <c r="B37" s="163" t="str">
        <f>HYPERLINK("https://hotch-hold.com/BM/BM_019.jpg","BM_019")</f>
        <v>BM_019</v>
      </c>
      <c r="C37" s="164">
        <v>1.7004561E7</v>
      </c>
      <c r="D37" s="177">
        <f t="shared" si="1"/>
        <v>0</v>
      </c>
      <c r="E37" s="179">
        <v>291.5</v>
      </c>
      <c r="F37" s="167"/>
      <c r="G37" s="168"/>
      <c r="H37" s="176"/>
      <c r="I37" s="170"/>
      <c r="J37" s="171"/>
      <c r="K37" s="172"/>
      <c r="L37" s="173"/>
      <c r="M37" s="174"/>
      <c r="N37" s="173"/>
      <c r="O37" s="173"/>
      <c r="P37" s="175">
        <f t="shared" si="2"/>
        <v>0</v>
      </c>
      <c r="Q37" s="115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ht="12.0" customHeight="1">
      <c r="A38" s="178"/>
      <c r="B38" s="163" t="str">
        <f>HYPERLINK("https://hotch-hold.com/BM/BM_019D.jpg","BM_019D")</f>
        <v>BM_019D</v>
      </c>
      <c r="C38" s="164">
        <v>1.7004562E7</v>
      </c>
      <c r="D38" s="177">
        <f t="shared" si="1"/>
        <v>0</v>
      </c>
      <c r="E38" s="179">
        <v>363.0</v>
      </c>
      <c r="F38" s="167"/>
      <c r="G38" s="168"/>
      <c r="H38" s="176"/>
      <c r="I38" s="170"/>
      <c r="J38" s="171"/>
      <c r="K38" s="172"/>
      <c r="L38" s="173"/>
      <c r="M38" s="174"/>
      <c r="N38" s="173"/>
      <c r="O38" s="173"/>
      <c r="P38" s="175">
        <f t="shared" si="2"/>
        <v>0</v>
      </c>
      <c r="Q38" s="115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</row>
    <row r="39" ht="12.0" customHeight="1">
      <c r="A39" s="178"/>
      <c r="B39" s="163" t="str">
        <f>HYPERLINK("https://hotch-hold.com/BM/BM_020.jpg","BM_020")</f>
        <v>BM_020</v>
      </c>
      <c r="C39" s="164">
        <v>1.7004563E7</v>
      </c>
      <c r="D39" s="177">
        <f t="shared" si="1"/>
        <v>0</v>
      </c>
      <c r="E39" s="179">
        <v>291.5</v>
      </c>
      <c r="F39" s="167"/>
      <c r="G39" s="168"/>
      <c r="H39" s="176"/>
      <c r="I39" s="170"/>
      <c r="J39" s="171"/>
      <c r="K39" s="172"/>
      <c r="L39" s="173"/>
      <c r="M39" s="174"/>
      <c r="N39" s="173"/>
      <c r="O39" s="173"/>
      <c r="P39" s="175">
        <f t="shared" si="2"/>
        <v>0</v>
      </c>
      <c r="Q39" s="115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</row>
    <row r="40" ht="12.0" customHeight="1">
      <c r="A40" s="178"/>
      <c r="B40" s="163" t="str">
        <f>HYPERLINK("https://hotch-hold.com/BM/BM_020D.jpg","BM_020D")</f>
        <v>BM_020D</v>
      </c>
      <c r="C40" s="164">
        <v>1.7004564E7</v>
      </c>
      <c r="D40" s="177">
        <f t="shared" si="1"/>
        <v>0</v>
      </c>
      <c r="E40" s="179">
        <v>363.0</v>
      </c>
      <c r="F40" s="167"/>
      <c r="G40" s="168"/>
      <c r="H40" s="176"/>
      <c r="I40" s="170"/>
      <c r="J40" s="171"/>
      <c r="K40" s="172"/>
      <c r="L40" s="173"/>
      <c r="M40" s="174"/>
      <c r="N40" s="173"/>
      <c r="O40" s="173"/>
      <c r="P40" s="175">
        <f t="shared" si="2"/>
        <v>0</v>
      </c>
      <c r="Q40" s="115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</row>
    <row r="41" ht="12.0" customHeight="1">
      <c r="A41" s="178"/>
      <c r="B41" s="163" t="str">
        <f>HYPERLINK("https://hotch-hold.com/BM/BM_021.jpg","BM_021")</f>
        <v>BM_021</v>
      </c>
      <c r="C41" s="164">
        <v>1.7004565E7</v>
      </c>
      <c r="D41" s="177">
        <f t="shared" si="1"/>
        <v>0</v>
      </c>
      <c r="E41" s="179">
        <v>275.0</v>
      </c>
      <c r="F41" s="167"/>
      <c r="G41" s="168"/>
      <c r="H41" s="176"/>
      <c r="I41" s="170"/>
      <c r="J41" s="171"/>
      <c r="K41" s="172"/>
      <c r="L41" s="173"/>
      <c r="M41" s="174"/>
      <c r="N41" s="173"/>
      <c r="O41" s="173"/>
      <c r="P41" s="175">
        <f t="shared" si="2"/>
        <v>0</v>
      </c>
      <c r="Q41" s="115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</row>
    <row r="42" ht="12.0" customHeight="1">
      <c r="A42" s="178"/>
      <c r="B42" s="163" t="str">
        <f>HYPERLINK("https://hotch-hold.com/BM/BM_021D.jpg","BM_021D")</f>
        <v>BM_021D</v>
      </c>
      <c r="C42" s="164">
        <v>1.7004566E7</v>
      </c>
      <c r="D42" s="177">
        <f t="shared" si="1"/>
        <v>0</v>
      </c>
      <c r="E42" s="179">
        <v>341.0</v>
      </c>
      <c r="F42" s="167"/>
      <c r="G42" s="168"/>
      <c r="H42" s="176"/>
      <c r="I42" s="170"/>
      <c r="J42" s="171"/>
      <c r="K42" s="172"/>
      <c r="L42" s="173"/>
      <c r="M42" s="174"/>
      <c r="N42" s="173"/>
      <c r="O42" s="173"/>
      <c r="P42" s="175">
        <f t="shared" si="2"/>
        <v>0</v>
      </c>
      <c r="Q42" s="115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</row>
    <row r="43" ht="12.0" customHeight="1">
      <c r="A43" s="178"/>
      <c r="B43" s="163" t="str">
        <f>HYPERLINK("https://hotch-hold.com/BM/BM_022.jpg","BM_022")</f>
        <v>BM_022</v>
      </c>
      <c r="C43" s="164">
        <v>1.7004567E7</v>
      </c>
      <c r="D43" s="177">
        <f t="shared" si="1"/>
        <v>0</v>
      </c>
      <c r="E43" s="179">
        <v>292.6</v>
      </c>
      <c r="F43" s="167"/>
      <c r="G43" s="168"/>
      <c r="H43" s="176"/>
      <c r="I43" s="170"/>
      <c r="J43" s="171"/>
      <c r="K43" s="172"/>
      <c r="L43" s="173"/>
      <c r="M43" s="174"/>
      <c r="N43" s="173"/>
      <c r="O43" s="173"/>
      <c r="P43" s="175">
        <f t="shared" si="2"/>
        <v>0</v>
      </c>
      <c r="Q43" s="115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</row>
    <row r="44" ht="12.0" customHeight="1">
      <c r="A44" s="178"/>
      <c r="B44" s="163" t="str">
        <f>HYPERLINK("https://hotch-hold.com/BM/BM_022D.jpg","BM_022D")</f>
        <v>BM_022D</v>
      </c>
      <c r="C44" s="164">
        <v>1.7004568E7</v>
      </c>
      <c r="D44" s="177">
        <f t="shared" si="1"/>
        <v>0</v>
      </c>
      <c r="E44" s="179">
        <v>366.3</v>
      </c>
      <c r="F44" s="167"/>
      <c r="G44" s="168"/>
      <c r="H44" s="176"/>
      <c r="I44" s="170"/>
      <c r="J44" s="171"/>
      <c r="K44" s="172"/>
      <c r="L44" s="173"/>
      <c r="M44" s="174"/>
      <c r="N44" s="173"/>
      <c r="O44" s="173"/>
      <c r="P44" s="175">
        <f t="shared" si="2"/>
        <v>0</v>
      </c>
      <c r="Q44" s="115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</row>
    <row r="45" ht="12.0" customHeight="1">
      <c r="A45" s="178"/>
      <c r="B45" s="163" t="str">
        <f>HYPERLINK("https://hotch-hold.com/BM/BM_023.jpg","BM_023")</f>
        <v>BM_023</v>
      </c>
      <c r="C45" s="164">
        <v>1.7004569E7</v>
      </c>
      <c r="D45" s="177">
        <f t="shared" si="1"/>
        <v>0</v>
      </c>
      <c r="E45" s="179">
        <v>264.0</v>
      </c>
      <c r="F45" s="167"/>
      <c r="G45" s="168"/>
      <c r="H45" s="176"/>
      <c r="I45" s="170"/>
      <c r="J45" s="180"/>
      <c r="K45" s="172"/>
      <c r="L45" s="173"/>
      <c r="M45" s="174"/>
      <c r="N45" s="173"/>
      <c r="O45" s="173"/>
      <c r="P45" s="175">
        <f t="shared" si="2"/>
        <v>0</v>
      </c>
      <c r="Q45" s="115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</row>
    <row r="46" ht="12.0" customHeight="1">
      <c r="A46" s="178"/>
      <c r="B46" s="163" t="str">
        <f>HYPERLINK("https://hotch-hold.com/BM/BM_023D.jpg","BM_023D")</f>
        <v>BM_023D</v>
      </c>
      <c r="C46" s="164">
        <v>1.700457E7</v>
      </c>
      <c r="D46" s="177">
        <f t="shared" si="1"/>
        <v>0</v>
      </c>
      <c r="E46" s="179">
        <v>313.5</v>
      </c>
      <c r="F46" s="167"/>
      <c r="G46" s="168"/>
      <c r="H46" s="176"/>
      <c r="I46" s="170"/>
      <c r="J46" s="171"/>
      <c r="K46" s="172"/>
      <c r="L46" s="173"/>
      <c r="M46" s="174"/>
      <c r="N46" s="173"/>
      <c r="O46" s="173"/>
      <c r="P46" s="175">
        <f t="shared" si="2"/>
        <v>0</v>
      </c>
      <c r="Q46" s="115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</row>
    <row r="47" ht="12.0" customHeight="1">
      <c r="A47" s="178"/>
      <c r="B47" s="163" t="str">
        <f>HYPERLINK("https://hotch-hold.com/BM/BM_024D.jpg","BM_024D")</f>
        <v>BM_024D</v>
      </c>
      <c r="C47" s="164">
        <v>1.7004571E7</v>
      </c>
      <c r="D47" s="177">
        <f t="shared" si="1"/>
        <v>0</v>
      </c>
      <c r="E47" s="179">
        <v>304.7</v>
      </c>
      <c r="F47" s="167"/>
      <c r="G47" s="168"/>
      <c r="H47" s="176"/>
      <c r="I47" s="170"/>
      <c r="J47" s="171"/>
      <c r="K47" s="172"/>
      <c r="L47" s="173"/>
      <c r="M47" s="174"/>
      <c r="N47" s="173"/>
      <c r="O47" s="173"/>
      <c r="P47" s="175">
        <f t="shared" si="2"/>
        <v>0</v>
      </c>
      <c r="Q47" s="115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</row>
    <row r="48" ht="12.0" customHeight="1">
      <c r="A48" s="178"/>
      <c r="B48" s="163" t="str">
        <f>HYPERLINK("https://hotch-hold.com/BM/BM_025D.jpg","BM_025D")</f>
        <v>BM_025D</v>
      </c>
      <c r="C48" s="164">
        <v>1.7004572E7</v>
      </c>
      <c r="D48" s="177">
        <f t="shared" si="1"/>
        <v>0</v>
      </c>
      <c r="E48" s="179">
        <v>352.0</v>
      </c>
      <c r="F48" s="167"/>
      <c r="G48" s="168"/>
      <c r="H48" s="176"/>
      <c r="I48" s="170"/>
      <c r="J48" s="171"/>
      <c r="K48" s="172"/>
      <c r="L48" s="173"/>
      <c r="M48" s="174"/>
      <c r="N48" s="173"/>
      <c r="O48" s="173"/>
      <c r="P48" s="175">
        <f t="shared" si="2"/>
        <v>0</v>
      </c>
      <c r="Q48" s="11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</row>
    <row r="49" ht="12.0" customHeight="1">
      <c r="A49" s="178"/>
      <c r="B49" s="163" t="str">
        <f>HYPERLINK("https://hotch-hold.com/BM/BM_026D.jpg","BM_026D")</f>
        <v>BM_026D</v>
      </c>
      <c r="C49" s="164">
        <v>1.7004573E7</v>
      </c>
      <c r="D49" s="177">
        <f t="shared" si="1"/>
        <v>0</v>
      </c>
      <c r="E49" s="179">
        <v>341.0</v>
      </c>
      <c r="F49" s="167"/>
      <c r="G49" s="168"/>
      <c r="H49" s="176"/>
      <c r="I49" s="170"/>
      <c r="J49" s="171"/>
      <c r="K49" s="172"/>
      <c r="L49" s="173"/>
      <c r="M49" s="174"/>
      <c r="N49" s="173"/>
      <c r="O49" s="173"/>
      <c r="P49" s="175">
        <f t="shared" si="2"/>
        <v>0</v>
      </c>
      <c r="Q49" s="115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</row>
    <row r="50" ht="12.0" customHeight="1">
      <c r="A50" s="178"/>
      <c r="B50" s="163" t="str">
        <f>HYPERLINK("https://hotch-hold.com/BM/BM_027D.jpg","BM_027D")</f>
        <v>BM_027D</v>
      </c>
      <c r="C50" s="164">
        <v>1.7004574E7</v>
      </c>
      <c r="D50" s="177">
        <f t="shared" si="1"/>
        <v>0</v>
      </c>
      <c r="E50" s="179">
        <v>354.2</v>
      </c>
      <c r="F50" s="167"/>
      <c r="G50" s="168"/>
      <c r="H50" s="176"/>
      <c r="I50" s="170"/>
      <c r="J50" s="171"/>
      <c r="K50" s="172"/>
      <c r="L50" s="173"/>
      <c r="M50" s="174"/>
      <c r="N50" s="173"/>
      <c r="O50" s="173"/>
      <c r="P50" s="175">
        <f t="shared" si="2"/>
        <v>0</v>
      </c>
      <c r="Q50" s="115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</row>
    <row r="51" ht="12.0" customHeight="1">
      <c r="A51" s="178"/>
      <c r="B51" s="163" t="str">
        <f>HYPERLINK("https://hotch-hold.com/BM/BM_028D.jpg","BM_028D")</f>
        <v>BM_028D</v>
      </c>
      <c r="C51" s="164">
        <v>1.7004575E7</v>
      </c>
      <c r="D51" s="177">
        <f t="shared" si="1"/>
        <v>0</v>
      </c>
      <c r="E51" s="179">
        <v>338.8</v>
      </c>
      <c r="F51" s="167"/>
      <c r="G51" s="168"/>
      <c r="H51" s="176"/>
      <c r="I51" s="170"/>
      <c r="J51" s="171"/>
      <c r="K51" s="172"/>
      <c r="L51" s="173"/>
      <c r="M51" s="174"/>
      <c r="N51" s="173"/>
      <c r="O51" s="173"/>
      <c r="P51" s="175">
        <f t="shared" si="2"/>
        <v>0</v>
      </c>
      <c r="Q51" s="115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</row>
    <row r="52" ht="12.0" customHeight="1">
      <c r="A52" s="178"/>
      <c r="B52" s="163" t="str">
        <f>HYPERLINK("https://hotch-hold.com/BM/BM_029D.jpg","BM_029D")</f>
        <v>BM_029D</v>
      </c>
      <c r="C52" s="164">
        <v>1.7004576E7</v>
      </c>
      <c r="D52" s="177">
        <f t="shared" si="1"/>
        <v>0</v>
      </c>
      <c r="E52" s="179">
        <v>354.2</v>
      </c>
      <c r="F52" s="167"/>
      <c r="G52" s="168"/>
      <c r="H52" s="176"/>
      <c r="I52" s="170"/>
      <c r="J52" s="171"/>
      <c r="K52" s="172"/>
      <c r="L52" s="173"/>
      <c r="M52" s="174"/>
      <c r="N52" s="173"/>
      <c r="O52" s="173"/>
      <c r="P52" s="175">
        <f t="shared" si="2"/>
        <v>0</v>
      </c>
      <c r="Q52" s="115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</row>
    <row r="53" ht="12.0" customHeight="1">
      <c r="A53" s="178"/>
      <c r="B53" s="163" t="str">
        <f>HYPERLINK("https://hotch-hold.com/BM/BM_030D.jpg","BM_030D")</f>
        <v>BM_030D</v>
      </c>
      <c r="C53" s="164">
        <v>1.7004577E7</v>
      </c>
      <c r="D53" s="177">
        <f t="shared" si="1"/>
        <v>0</v>
      </c>
      <c r="E53" s="179">
        <v>354.2</v>
      </c>
      <c r="F53" s="167"/>
      <c r="G53" s="168"/>
      <c r="H53" s="176"/>
      <c r="I53" s="170"/>
      <c r="J53" s="171"/>
      <c r="K53" s="172"/>
      <c r="L53" s="173"/>
      <c r="M53" s="174"/>
      <c r="N53" s="173"/>
      <c r="O53" s="173"/>
      <c r="P53" s="175">
        <f t="shared" si="2"/>
        <v>0</v>
      </c>
      <c r="Q53" s="115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</row>
    <row r="54" ht="12.0" customHeight="1">
      <c r="A54" s="106"/>
      <c r="B54" s="163" t="str">
        <f>HYPERLINK("https://hotch-hold.com/BM/BM_TUNA.jpg","BM_TUNA")</f>
        <v>BM_TUNA</v>
      </c>
      <c r="C54" s="164">
        <v>1.7004578E7</v>
      </c>
      <c r="D54" s="177">
        <f t="shared" si="1"/>
        <v>0</v>
      </c>
      <c r="E54" s="179">
        <v>616.0</v>
      </c>
      <c r="F54" s="167"/>
      <c r="G54" s="168"/>
      <c r="H54" s="176"/>
      <c r="I54" s="170"/>
      <c r="J54" s="171"/>
      <c r="K54" s="172"/>
      <c r="L54" s="173"/>
      <c r="M54" s="174"/>
      <c r="N54" s="173"/>
      <c r="O54" s="173"/>
      <c r="P54" s="175">
        <f t="shared" si="2"/>
        <v>0</v>
      </c>
      <c r="Q54" s="115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</row>
    <row r="55" ht="12.0" customHeight="1">
      <c r="A55" s="106"/>
      <c r="B55" s="163" t="str">
        <f>HYPERLINK("https://hotch-hold.com/BM/BM_TUNADE.jpg","BM_TUNA D ends")</f>
        <v>BM_TUNA D ends</v>
      </c>
      <c r="C55" s="164">
        <v>1.7004579E7</v>
      </c>
      <c r="D55" s="177">
        <f t="shared" si="1"/>
        <v>0</v>
      </c>
      <c r="E55" s="179">
        <v>726.0</v>
      </c>
      <c r="F55" s="167"/>
      <c r="G55" s="168"/>
      <c r="H55" s="176"/>
      <c r="I55" s="170"/>
      <c r="J55" s="171"/>
      <c r="K55" s="172"/>
      <c r="L55" s="173"/>
      <c r="M55" s="174"/>
      <c r="N55" s="173"/>
      <c r="O55" s="173"/>
      <c r="P55" s="175">
        <f t="shared" si="2"/>
        <v>0</v>
      </c>
      <c r="Q55" s="11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</row>
    <row r="56" ht="12.0" customHeight="1">
      <c r="A56" s="106"/>
      <c r="B56" s="163" t="str">
        <f>HYPERLINK("https://hotch-hold.com/BM/BM_TUNADH.jpg","BM_TUNA D half")</f>
        <v>BM_TUNA D half</v>
      </c>
      <c r="C56" s="164">
        <v>1.700458E7</v>
      </c>
      <c r="D56" s="177">
        <f t="shared" si="1"/>
        <v>0</v>
      </c>
      <c r="E56" s="179">
        <v>726.0</v>
      </c>
      <c r="F56" s="167"/>
      <c r="G56" s="168"/>
      <c r="H56" s="176"/>
      <c r="I56" s="170"/>
      <c r="J56" s="171"/>
      <c r="K56" s="172"/>
      <c r="L56" s="173"/>
      <c r="M56" s="174"/>
      <c r="N56" s="173"/>
      <c r="O56" s="173"/>
      <c r="P56" s="175">
        <f t="shared" si="2"/>
        <v>0</v>
      </c>
      <c r="Q56" s="115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</row>
    <row r="57" ht="12.0" customHeight="1">
      <c r="A57" s="106"/>
      <c r="C57" s="181" t="s">
        <v>300</v>
      </c>
      <c r="D57" s="182">
        <f>SUM(D14:D56)</f>
        <v>0</v>
      </c>
      <c r="E57" s="183"/>
      <c r="F57" s="182"/>
      <c r="G57" s="182"/>
      <c r="H57" s="184"/>
      <c r="I57" s="184"/>
      <c r="J57" s="184"/>
      <c r="K57" s="184"/>
      <c r="L57" s="182"/>
      <c r="M57" s="182"/>
      <c r="N57" s="182"/>
      <c r="O57" s="181" t="s">
        <v>300</v>
      </c>
      <c r="P57" s="175">
        <f>SUM(P14:P56)</f>
        <v>0</v>
      </c>
      <c r="Q57" s="115">
        <f>E57+(E57*10%)</f>
        <v>0</v>
      </c>
    </row>
    <row r="58" ht="12.0" customHeight="1">
      <c r="A58" s="106"/>
      <c r="E58" s="104"/>
      <c r="H58" s="135"/>
      <c r="I58" s="135"/>
      <c r="J58" s="135"/>
      <c r="K58" s="135"/>
      <c r="P58" s="114"/>
      <c r="Q58" s="115"/>
    </row>
    <row r="59" ht="12.0" customHeight="1">
      <c r="A59" s="106"/>
      <c r="E59" s="104"/>
      <c r="H59" s="135"/>
      <c r="I59" s="135"/>
      <c r="J59" s="135"/>
      <c r="K59" s="135"/>
      <c r="P59" s="114"/>
      <c r="Q59" s="115"/>
    </row>
    <row r="60" ht="12.0" customHeight="1">
      <c r="E60" s="185"/>
      <c r="Q60" s="105"/>
    </row>
    <row r="61" ht="12.0" customHeight="1">
      <c r="B61" s="186" t="s">
        <v>301</v>
      </c>
      <c r="C61" s="187"/>
      <c r="D61" s="112"/>
      <c r="E61" s="112"/>
      <c r="F61" s="112"/>
      <c r="G61" s="112"/>
      <c r="H61" s="112"/>
      <c r="I61" s="112"/>
      <c r="J61" s="112"/>
      <c r="K61" s="112"/>
      <c r="L61" s="109"/>
      <c r="Q61" s="105"/>
    </row>
    <row r="62" ht="12.0" customHeight="1">
      <c r="B62" s="188"/>
      <c r="L62" s="189"/>
      <c r="Q62" s="105"/>
    </row>
    <row r="63" ht="12.0" customHeight="1"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18"/>
      <c r="Q63" s="105"/>
    </row>
    <row r="64" ht="12.0" customHeight="1">
      <c r="E64" s="185"/>
      <c r="Q64" s="105"/>
    </row>
    <row r="65" ht="16.5" customHeight="1">
      <c r="B65" s="192"/>
      <c r="C65" s="193" t="s">
        <v>302</v>
      </c>
    </row>
    <row r="66" ht="16.5" customHeight="1">
      <c r="C66" s="194" t="s">
        <v>303</v>
      </c>
    </row>
    <row r="67" ht="16.5" customHeight="1">
      <c r="C67" s="195" t="s">
        <v>304</v>
      </c>
    </row>
    <row r="68" ht="16.5" customHeight="1">
      <c r="C68" s="196" t="s">
        <v>305</v>
      </c>
      <c r="D68" s="196"/>
      <c r="E68" s="196"/>
    </row>
    <row r="69" ht="16.5" customHeight="1">
      <c r="C69" s="194" t="s">
        <v>306</v>
      </c>
    </row>
    <row r="70" ht="16.5" customHeight="1">
      <c r="C70" s="197" t="s">
        <v>307</v>
      </c>
    </row>
    <row r="71" ht="15.75" customHeight="1"/>
    <row r="72" ht="12.0" customHeight="1">
      <c r="E72" s="104"/>
      <c r="Q72" s="105"/>
    </row>
    <row r="73" ht="12.0" customHeight="1">
      <c r="E73" s="104"/>
      <c r="Q73" s="105"/>
    </row>
    <row r="74" ht="12.0" customHeight="1">
      <c r="E74" s="104"/>
      <c r="Q74" s="105"/>
    </row>
    <row r="75" ht="12.0" customHeight="1">
      <c r="E75" s="104"/>
      <c r="Q75" s="105"/>
    </row>
    <row r="76" ht="12.0" customHeight="1">
      <c r="E76" s="104"/>
      <c r="Q76" s="105"/>
    </row>
    <row r="77" ht="12.0" customHeight="1">
      <c r="E77" s="104"/>
      <c r="Q77" s="105"/>
    </row>
    <row r="78" ht="12.0" customHeight="1">
      <c r="E78" s="104"/>
      <c r="Q78" s="105"/>
    </row>
    <row r="79" ht="12.0" customHeight="1">
      <c r="E79" s="104"/>
      <c r="Q79" s="105"/>
    </row>
    <row r="80" ht="12.0" customHeight="1">
      <c r="E80" s="104"/>
      <c r="Q80" s="105"/>
    </row>
    <row r="81" ht="12.0" customHeight="1">
      <c r="E81" s="104"/>
      <c r="Q81" s="105"/>
    </row>
    <row r="82" ht="12.0" customHeight="1">
      <c r="E82" s="104"/>
      <c r="Q82" s="105"/>
    </row>
    <row r="83" ht="12.0" customHeight="1">
      <c r="E83" s="104"/>
      <c r="Q83" s="105"/>
    </row>
    <row r="84" ht="12.0" customHeight="1">
      <c r="E84" s="104"/>
      <c r="Q84" s="105"/>
    </row>
    <row r="85" ht="12.0" customHeight="1">
      <c r="E85" s="104"/>
      <c r="Q85" s="105"/>
    </row>
    <row r="86" ht="12.0" customHeight="1">
      <c r="E86" s="104"/>
      <c r="Q86" s="105"/>
    </row>
    <row r="87" ht="12.0" customHeight="1">
      <c r="E87" s="104"/>
      <c r="Q87" s="105"/>
    </row>
    <row r="88" ht="12.0" customHeight="1">
      <c r="E88" s="104"/>
      <c r="Q88" s="105"/>
    </row>
    <row r="89" ht="12.0" customHeight="1">
      <c r="E89" s="104"/>
      <c r="Q89" s="105"/>
    </row>
    <row r="90" ht="12.0" customHeight="1">
      <c r="E90" s="104"/>
      <c r="Q90" s="105"/>
    </row>
    <row r="91" ht="12.0" customHeight="1">
      <c r="E91" s="104"/>
      <c r="Q91" s="105"/>
    </row>
    <row r="92" ht="12.0" customHeight="1">
      <c r="E92" s="104"/>
      <c r="Q92" s="105"/>
    </row>
    <row r="93" ht="12.0" customHeight="1">
      <c r="E93" s="104"/>
      <c r="Q93" s="105"/>
    </row>
    <row r="94" ht="12.0" customHeight="1">
      <c r="E94" s="104"/>
      <c r="Q94" s="105"/>
    </row>
    <row r="95" ht="12.0" customHeight="1">
      <c r="E95" s="104"/>
      <c r="Q95" s="105"/>
    </row>
    <row r="96" ht="12.0" customHeight="1">
      <c r="E96" s="104"/>
      <c r="Q96" s="105"/>
    </row>
    <row r="97" ht="12.0" customHeight="1">
      <c r="E97" s="104"/>
      <c r="Q97" s="105"/>
    </row>
    <row r="98" ht="12.0" customHeight="1">
      <c r="E98" s="104"/>
      <c r="Q98" s="105"/>
    </row>
    <row r="99" ht="12.0" customHeight="1">
      <c r="E99" s="104"/>
      <c r="Q99" s="105"/>
    </row>
    <row r="100" ht="12.0" customHeight="1">
      <c r="E100" s="104"/>
      <c r="Q100" s="105"/>
    </row>
    <row r="101" ht="12.0" customHeight="1">
      <c r="E101" s="104"/>
      <c r="Q101" s="105"/>
    </row>
    <row r="102" ht="12.0" customHeight="1">
      <c r="E102" s="104"/>
      <c r="Q102" s="105"/>
    </row>
    <row r="103" ht="12.0" customHeight="1">
      <c r="E103" s="104"/>
      <c r="Q103" s="105"/>
    </row>
    <row r="104" ht="12.0" customHeight="1">
      <c r="E104" s="104"/>
      <c r="Q104" s="105"/>
    </row>
    <row r="105" ht="12.0" customHeight="1">
      <c r="E105" s="104"/>
      <c r="Q105" s="105"/>
    </row>
    <row r="106" ht="12.0" customHeight="1">
      <c r="E106" s="104"/>
      <c r="Q106" s="105"/>
    </row>
    <row r="107" ht="12.0" customHeight="1">
      <c r="E107" s="104"/>
      <c r="Q107" s="105"/>
    </row>
    <row r="108" ht="12.0" customHeight="1">
      <c r="E108" s="104"/>
      <c r="Q108" s="105"/>
    </row>
    <row r="109" ht="12.0" customHeight="1">
      <c r="E109" s="104"/>
      <c r="Q109" s="105"/>
    </row>
    <row r="110" ht="12.0" customHeight="1">
      <c r="E110" s="104"/>
      <c r="Q110" s="105"/>
    </row>
    <row r="111" ht="12.0" customHeight="1">
      <c r="E111" s="104"/>
      <c r="Q111" s="105"/>
    </row>
    <row r="112" ht="12.0" customHeight="1">
      <c r="E112" s="104"/>
      <c r="Q112" s="105"/>
    </row>
    <row r="113" ht="12.0" customHeight="1">
      <c r="E113" s="104"/>
      <c r="Q113" s="105"/>
    </row>
    <row r="114" ht="12.0" customHeight="1">
      <c r="E114" s="104"/>
      <c r="Q114" s="105"/>
    </row>
    <row r="115" ht="12.0" customHeight="1">
      <c r="E115" s="104"/>
      <c r="Q115" s="105"/>
    </row>
    <row r="116" ht="12.0" customHeight="1">
      <c r="E116" s="104"/>
      <c r="Q116" s="105"/>
    </row>
    <row r="117" ht="12.0" customHeight="1">
      <c r="E117" s="104"/>
      <c r="Q117" s="105"/>
    </row>
    <row r="118" ht="12.0" customHeight="1">
      <c r="E118" s="104"/>
      <c r="Q118" s="105"/>
    </row>
    <row r="119" ht="12.0" customHeight="1">
      <c r="E119" s="104"/>
      <c r="Q119" s="105"/>
    </row>
    <row r="120" ht="12.0" customHeight="1">
      <c r="E120" s="104"/>
      <c r="Q120" s="105"/>
    </row>
    <row r="121" ht="12.0" customHeight="1">
      <c r="E121" s="104"/>
      <c r="Q121" s="105"/>
    </row>
    <row r="122" ht="12.0" customHeight="1">
      <c r="E122" s="104"/>
      <c r="Q122" s="105"/>
    </row>
    <row r="123" ht="12.0" customHeight="1">
      <c r="E123" s="104"/>
      <c r="Q123" s="105"/>
    </row>
    <row r="124" ht="12.0" customHeight="1">
      <c r="E124" s="104"/>
      <c r="Q124" s="105"/>
    </row>
    <row r="125" ht="12.0" customHeight="1">
      <c r="E125" s="104"/>
      <c r="Q125" s="105"/>
    </row>
    <row r="126" ht="12.0" customHeight="1">
      <c r="E126" s="104"/>
      <c r="Q126" s="105"/>
    </row>
    <row r="127" ht="12.0" customHeight="1">
      <c r="E127" s="104"/>
      <c r="Q127" s="105"/>
    </row>
    <row r="128" ht="12.0" customHeight="1">
      <c r="E128" s="104"/>
      <c r="Q128" s="105"/>
    </row>
    <row r="129" ht="12.0" customHeight="1">
      <c r="E129" s="104"/>
      <c r="Q129" s="105"/>
    </row>
    <row r="130" ht="12.0" customHeight="1">
      <c r="E130" s="104"/>
      <c r="Q130" s="105"/>
    </row>
    <row r="131" ht="12.0" customHeight="1">
      <c r="E131" s="104"/>
      <c r="Q131" s="105"/>
    </row>
    <row r="132" ht="12.0" customHeight="1">
      <c r="E132" s="104"/>
      <c r="Q132" s="105"/>
    </row>
    <row r="133" ht="12.0" customHeight="1">
      <c r="E133" s="104"/>
      <c r="Q133" s="105"/>
    </row>
    <row r="134" ht="12.0" customHeight="1">
      <c r="E134" s="104"/>
      <c r="Q134" s="105"/>
    </row>
    <row r="135" ht="12.0" customHeight="1">
      <c r="E135" s="104"/>
      <c r="Q135" s="105"/>
    </row>
    <row r="136" ht="12.0" customHeight="1">
      <c r="E136" s="104"/>
      <c r="Q136" s="105"/>
    </row>
    <row r="137" ht="12.0" customHeight="1">
      <c r="E137" s="104"/>
      <c r="Q137" s="105"/>
    </row>
    <row r="138" ht="12.0" customHeight="1">
      <c r="E138" s="104"/>
      <c r="Q138" s="105"/>
    </row>
    <row r="139" ht="12.0" customHeight="1">
      <c r="E139" s="104"/>
      <c r="Q139" s="105"/>
    </row>
    <row r="140" ht="12.0" customHeight="1">
      <c r="E140" s="104"/>
      <c r="Q140" s="105"/>
    </row>
    <row r="141" ht="12.0" customHeight="1">
      <c r="E141" s="104"/>
      <c r="Q141" s="105"/>
    </row>
    <row r="142" ht="12.0" customHeight="1">
      <c r="E142" s="104"/>
      <c r="Q142" s="105"/>
    </row>
    <row r="143" ht="12.0" customHeight="1">
      <c r="E143" s="104"/>
      <c r="Q143" s="105"/>
    </row>
    <row r="144" ht="12.0" customHeight="1">
      <c r="E144" s="104"/>
      <c r="Q144" s="105"/>
    </row>
    <row r="145" ht="12.0" customHeight="1">
      <c r="E145" s="104"/>
      <c r="Q145" s="105"/>
    </row>
    <row r="146" ht="12.0" customHeight="1">
      <c r="E146" s="104"/>
      <c r="Q146" s="105"/>
    </row>
    <row r="147" ht="12.0" customHeight="1">
      <c r="E147" s="104"/>
      <c r="Q147" s="105"/>
    </row>
    <row r="148" ht="12.0" customHeight="1">
      <c r="E148" s="104"/>
      <c r="Q148" s="105"/>
    </row>
    <row r="149" ht="12.0" customHeight="1">
      <c r="E149" s="104"/>
      <c r="Q149" s="105"/>
    </row>
    <row r="150" ht="12.0" customHeight="1">
      <c r="E150" s="104"/>
      <c r="Q150" s="105"/>
    </row>
    <row r="151" ht="12.0" customHeight="1">
      <c r="E151" s="104"/>
      <c r="Q151" s="105"/>
    </row>
    <row r="152" ht="12.0" customHeight="1">
      <c r="E152" s="104"/>
      <c r="Q152" s="105"/>
    </row>
    <row r="153" ht="12.0" customHeight="1">
      <c r="E153" s="104"/>
      <c r="Q153" s="105"/>
    </row>
    <row r="154" ht="12.0" customHeight="1">
      <c r="E154" s="104"/>
      <c r="Q154" s="105"/>
    </row>
    <row r="155" ht="12.0" customHeight="1">
      <c r="E155" s="104"/>
      <c r="Q155" s="105"/>
    </row>
    <row r="156" ht="12.0" customHeight="1">
      <c r="E156" s="104"/>
      <c r="Q156" s="105"/>
    </row>
    <row r="157" ht="12.0" customHeight="1">
      <c r="E157" s="104"/>
      <c r="Q157" s="105"/>
    </row>
    <row r="158" ht="12.0" customHeight="1">
      <c r="E158" s="104"/>
      <c r="Q158" s="105"/>
    </row>
    <row r="159" ht="12.0" customHeight="1">
      <c r="E159" s="104"/>
      <c r="Q159" s="105"/>
    </row>
    <row r="160" ht="12.0" customHeight="1">
      <c r="E160" s="104"/>
      <c r="Q160" s="105"/>
    </row>
    <row r="161" ht="12.0" customHeight="1">
      <c r="E161" s="104"/>
      <c r="Q161" s="105"/>
    </row>
    <row r="162" ht="12.0" customHeight="1">
      <c r="E162" s="104"/>
      <c r="Q162" s="105"/>
    </row>
    <row r="163" ht="12.0" customHeight="1">
      <c r="E163" s="104"/>
      <c r="Q163" s="105"/>
    </row>
    <row r="164" ht="12.0" customHeight="1">
      <c r="E164" s="104"/>
      <c r="Q164" s="105"/>
    </row>
    <row r="165" ht="12.0" customHeight="1">
      <c r="E165" s="104"/>
      <c r="Q165" s="105"/>
    </row>
    <row r="166" ht="12.0" customHeight="1">
      <c r="E166" s="104"/>
      <c r="Q166" s="105"/>
    </row>
    <row r="167" ht="12.0" customHeight="1">
      <c r="E167" s="104"/>
      <c r="Q167" s="105"/>
    </row>
    <row r="168" ht="12.0" customHeight="1">
      <c r="E168" s="104"/>
      <c r="Q168" s="105"/>
    </row>
    <row r="169" ht="12.0" customHeight="1">
      <c r="E169" s="104"/>
      <c r="Q169" s="105"/>
    </row>
    <row r="170" ht="12.0" customHeight="1">
      <c r="E170" s="104"/>
      <c r="Q170" s="105"/>
    </row>
    <row r="171" ht="12.0" customHeight="1">
      <c r="E171" s="104"/>
      <c r="Q171" s="105"/>
    </row>
    <row r="172" ht="12.0" customHeight="1">
      <c r="E172" s="104"/>
      <c r="Q172" s="105"/>
    </row>
    <row r="173" ht="12.0" customHeight="1">
      <c r="E173" s="104"/>
      <c r="Q173" s="105"/>
    </row>
    <row r="174" ht="12.0" customHeight="1">
      <c r="E174" s="104"/>
      <c r="Q174" s="105"/>
    </row>
    <row r="175" ht="12.0" customHeight="1">
      <c r="E175" s="104"/>
      <c r="Q175" s="105"/>
    </row>
    <row r="176" ht="12.0" customHeight="1">
      <c r="E176" s="104"/>
      <c r="Q176" s="105"/>
    </row>
    <row r="177" ht="12.0" customHeight="1">
      <c r="E177" s="104"/>
      <c r="Q177" s="105"/>
    </row>
    <row r="178" ht="12.0" customHeight="1">
      <c r="E178" s="104"/>
      <c r="Q178" s="105"/>
    </row>
    <row r="179" ht="12.0" customHeight="1">
      <c r="E179" s="104"/>
      <c r="Q179" s="105"/>
    </row>
    <row r="180" ht="12.0" customHeight="1">
      <c r="E180" s="104"/>
      <c r="Q180" s="105"/>
    </row>
    <row r="181" ht="12.0" customHeight="1">
      <c r="E181" s="104"/>
      <c r="Q181" s="105"/>
    </row>
    <row r="182" ht="12.0" customHeight="1">
      <c r="E182" s="104"/>
      <c r="Q182" s="105"/>
    </row>
    <row r="183" ht="12.0" customHeight="1">
      <c r="E183" s="104"/>
      <c r="Q183" s="105"/>
    </row>
    <row r="184" ht="12.0" customHeight="1">
      <c r="E184" s="104"/>
      <c r="Q184" s="105"/>
    </row>
    <row r="185" ht="12.0" customHeight="1">
      <c r="E185" s="104"/>
      <c r="Q185" s="105"/>
    </row>
    <row r="186" ht="12.0" customHeight="1">
      <c r="E186" s="104"/>
      <c r="Q186" s="105"/>
    </row>
    <row r="187" ht="12.0" customHeight="1">
      <c r="E187" s="104"/>
      <c r="Q187" s="105"/>
    </row>
    <row r="188" ht="12.0" customHeight="1">
      <c r="E188" s="104"/>
      <c r="Q188" s="105"/>
    </row>
    <row r="189" ht="12.0" customHeight="1">
      <c r="E189" s="104"/>
      <c r="Q189" s="105"/>
    </row>
    <row r="190" ht="12.0" customHeight="1">
      <c r="E190" s="104"/>
      <c r="Q190" s="105"/>
    </row>
    <row r="191" ht="12.0" customHeight="1">
      <c r="E191" s="104"/>
      <c r="Q191" s="105"/>
    </row>
    <row r="192" ht="12.0" customHeight="1">
      <c r="E192" s="104"/>
      <c r="Q192" s="105"/>
    </row>
    <row r="193" ht="12.0" customHeight="1">
      <c r="E193" s="104"/>
      <c r="Q193" s="105"/>
    </row>
    <row r="194" ht="12.0" customHeight="1">
      <c r="E194" s="104"/>
      <c r="Q194" s="105"/>
    </row>
    <row r="195" ht="12.0" customHeight="1">
      <c r="E195" s="104"/>
      <c r="Q195" s="105"/>
    </row>
    <row r="196" ht="12.0" customHeight="1">
      <c r="E196" s="104"/>
      <c r="Q196" s="105"/>
    </row>
    <row r="197" ht="12.0" customHeight="1">
      <c r="E197" s="104"/>
      <c r="Q197" s="105"/>
    </row>
    <row r="198" ht="12.0" customHeight="1">
      <c r="E198" s="104"/>
      <c r="Q198" s="105"/>
    </row>
    <row r="199" ht="12.0" customHeight="1">
      <c r="E199" s="104"/>
      <c r="Q199" s="105"/>
    </row>
    <row r="200" ht="12.0" customHeight="1">
      <c r="E200" s="104"/>
      <c r="Q200" s="105"/>
    </row>
    <row r="201" ht="12.0" customHeight="1">
      <c r="E201" s="104"/>
      <c r="Q201" s="105"/>
    </row>
    <row r="202" ht="12.0" customHeight="1">
      <c r="E202" s="104"/>
      <c r="Q202" s="105"/>
    </row>
    <row r="203" ht="12.0" customHeight="1">
      <c r="E203" s="104"/>
      <c r="Q203" s="105"/>
    </row>
    <row r="204" ht="12.0" customHeight="1">
      <c r="E204" s="104"/>
      <c r="Q204" s="105"/>
    </row>
    <row r="205" ht="12.0" customHeight="1">
      <c r="E205" s="104"/>
      <c r="Q205" s="105"/>
    </row>
    <row r="206" ht="12.0" customHeight="1">
      <c r="E206" s="104"/>
      <c r="Q206" s="105"/>
    </row>
    <row r="207" ht="12.0" customHeight="1">
      <c r="E207" s="104"/>
      <c r="Q207" s="105"/>
    </row>
    <row r="208" ht="12.0" customHeight="1">
      <c r="E208" s="104"/>
      <c r="Q208" s="105"/>
    </row>
    <row r="209" ht="12.0" customHeight="1">
      <c r="E209" s="104"/>
      <c r="Q209" s="105"/>
    </row>
    <row r="210" ht="12.0" customHeight="1">
      <c r="E210" s="104"/>
      <c r="Q210" s="105"/>
    </row>
    <row r="211" ht="12.0" customHeight="1">
      <c r="E211" s="104"/>
      <c r="Q211" s="105"/>
    </row>
    <row r="212" ht="12.0" customHeight="1">
      <c r="E212" s="104"/>
      <c r="Q212" s="105"/>
    </row>
    <row r="213" ht="12.0" customHeight="1">
      <c r="E213" s="104"/>
      <c r="Q213" s="105"/>
    </row>
    <row r="214" ht="12.0" customHeight="1">
      <c r="E214" s="104"/>
      <c r="Q214" s="105"/>
    </row>
    <row r="215" ht="12.0" customHeight="1">
      <c r="E215" s="104"/>
      <c r="Q215" s="105"/>
    </row>
    <row r="216" ht="12.0" customHeight="1">
      <c r="E216" s="104"/>
      <c r="Q216" s="105"/>
    </row>
    <row r="217" ht="12.0" customHeight="1">
      <c r="E217" s="104"/>
      <c r="Q217" s="105"/>
    </row>
    <row r="218" ht="12.0" customHeight="1">
      <c r="E218" s="104"/>
      <c r="Q218" s="105"/>
    </row>
    <row r="219" ht="12.0" customHeight="1">
      <c r="E219" s="104"/>
      <c r="Q219" s="105"/>
    </row>
    <row r="220" ht="12.0" customHeight="1">
      <c r="E220" s="104"/>
      <c r="Q220" s="105"/>
    </row>
    <row r="221" ht="12.0" customHeight="1">
      <c r="E221" s="104"/>
      <c r="Q221" s="105"/>
    </row>
    <row r="222" ht="12.0" customHeight="1">
      <c r="E222" s="104"/>
      <c r="Q222" s="105"/>
    </row>
    <row r="223" ht="12.0" customHeight="1">
      <c r="E223" s="104"/>
      <c r="Q223" s="105"/>
    </row>
    <row r="224" ht="12.0" customHeight="1">
      <c r="E224" s="104"/>
      <c r="Q224" s="105"/>
    </row>
    <row r="225" ht="12.0" customHeight="1">
      <c r="E225" s="104"/>
      <c r="Q225" s="105"/>
    </row>
    <row r="226" ht="12.0" customHeight="1">
      <c r="E226" s="104"/>
      <c r="Q226" s="105"/>
    </row>
    <row r="227" ht="12.0" customHeight="1">
      <c r="E227" s="104"/>
      <c r="Q227" s="105"/>
    </row>
    <row r="228" ht="12.0" customHeight="1">
      <c r="E228" s="104"/>
      <c r="Q228" s="105"/>
    </row>
    <row r="229" ht="12.0" customHeight="1">
      <c r="E229" s="104"/>
      <c r="Q229" s="105"/>
    </row>
    <row r="230" ht="12.0" customHeight="1">
      <c r="E230" s="104"/>
      <c r="Q230" s="105"/>
    </row>
    <row r="231" ht="12.0" customHeight="1">
      <c r="E231" s="104"/>
      <c r="Q231" s="105"/>
    </row>
    <row r="232" ht="12.0" customHeight="1">
      <c r="E232" s="104"/>
      <c r="Q232" s="105"/>
    </row>
    <row r="233" ht="12.0" customHeight="1">
      <c r="E233" s="104"/>
      <c r="Q233" s="105"/>
    </row>
    <row r="234" ht="12.0" customHeight="1">
      <c r="E234" s="104"/>
      <c r="Q234" s="105"/>
    </row>
    <row r="235" ht="12.0" customHeight="1">
      <c r="E235" s="104"/>
      <c r="Q235" s="105"/>
    </row>
    <row r="236" ht="12.0" customHeight="1">
      <c r="E236" s="104"/>
      <c r="Q236" s="105"/>
    </row>
    <row r="237" ht="12.0" customHeight="1">
      <c r="E237" s="104"/>
      <c r="Q237" s="105"/>
    </row>
    <row r="238" ht="12.0" customHeight="1">
      <c r="E238" s="104"/>
      <c r="Q238" s="105"/>
    </row>
    <row r="239" ht="12.0" customHeight="1">
      <c r="E239" s="104"/>
      <c r="Q239" s="105"/>
    </row>
    <row r="240" ht="12.0" customHeight="1">
      <c r="E240" s="104"/>
      <c r="Q240" s="105"/>
    </row>
    <row r="241" ht="12.0" customHeight="1">
      <c r="E241" s="104"/>
      <c r="Q241" s="105"/>
    </row>
    <row r="242" ht="12.0" customHeight="1">
      <c r="E242" s="104"/>
      <c r="Q242" s="105"/>
    </row>
    <row r="243" ht="12.0" customHeight="1">
      <c r="E243" s="104"/>
      <c r="Q243" s="105"/>
    </row>
    <row r="244" ht="12.0" customHeight="1">
      <c r="E244" s="104"/>
      <c r="Q244" s="105"/>
    </row>
    <row r="245" ht="12.0" customHeight="1">
      <c r="E245" s="104"/>
      <c r="Q245" s="105"/>
    </row>
    <row r="246" ht="12.0" customHeight="1">
      <c r="E246" s="104"/>
      <c r="Q246" s="105"/>
    </row>
    <row r="247" ht="12.0" customHeight="1">
      <c r="E247" s="104"/>
      <c r="Q247" s="105"/>
    </row>
    <row r="248" ht="12.0" customHeight="1">
      <c r="E248" s="104"/>
      <c r="Q248" s="105"/>
    </row>
    <row r="249" ht="12.0" customHeight="1">
      <c r="E249" s="104"/>
      <c r="Q249" s="105"/>
    </row>
    <row r="250" ht="12.0" customHeight="1">
      <c r="E250" s="104"/>
      <c r="Q250" s="105"/>
    </row>
    <row r="251" ht="12.0" customHeight="1">
      <c r="E251" s="104"/>
      <c r="Q251" s="105"/>
    </row>
    <row r="252" ht="12.0" customHeight="1">
      <c r="E252" s="104"/>
      <c r="Q252" s="105"/>
    </row>
    <row r="253" ht="12.0" customHeight="1">
      <c r="E253" s="104"/>
      <c r="Q253" s="105"/>
    </row>
    <row r="254" ht="12.0" customHeight="1">
      <c r="E254" s="104"/>
      <c r="Q254" s="105"/>
    </row>
    <row r="255" ht="12.0" customHeight="1">
      <c r="E255" s="104"/>
      <c r="Q255" s="105"/>
    </row>
    <row r="256" ht="12.0" customHeight="1">
      <c r="E256" s="104"/>
      <c r="Q256" s="105"/>
    </row>
    <row r="257" ht="12.0" customHeight="1">
      <c r="E257" s="104"/>
      <c r="Q257" s="105"/>
    </row>
    <row r="258" ht="12.0" customHeight="1">
      <c r="E258" s="104"/>
      <c r="Q258" s="105"/>
    </row>
    <row r="259" ht="12.0" customHeight="1">
      <c r="E259" s="104"/>
      <c r="Q259" s="105"/>
    </row>
    <row r="260" ht="12.0" customHeight="1">
      <c r="E260" s="104"/>
      <c r="Q260" s="105"/>
    </row>
    <row r="261" ht="12.0" customHeight="1">
      <c r="E261" s="104"/>
      <c r="Q261" s="105"/>
    </row>
    <row r="262" ht="12.0" customHeight="1">
      <c r="E262" s="104"/>
      <c r="Q262" s="105"/>
    </row>
    <row r="263" ht="12.0" customHeight="1">
      <c r="E263" s="104"/>
      <c r="Q263" s="105"/>
    </row>
    <row r="264" ht="12.0" customHeight="1">
      <c r="E264" s="104"/>
      <c r="Q264" s="105"/>
    </row>
    <row r="265" ht="12.0" customHeight="1">
      <c r="E265" s="104"/>
      <c r="Q265" s="105"/>
    </row>
    <row r="266" ht="12.0" customHeight="1">
      <c r="E266" s="104"/>
      <c r="Q266" s="105"/>
    </row>
    <row r="267" ht="12.0" customHeight="1">
      <c r="E267" s="104"/>
      <c r="Q267" s="105"/>
    </row>
    <row r="268" ht="12.0" customHeight="1">
      <c r="E268" s="104"/>
      <c r="Q268" s="105"/>
    </row>
    <row r="269" ht="12.0" customHeight="1">
      <c r="E269" s="104"/>
      <c r="Q269" s="105"/>
    </row>
    <row r="270" ht="12.0" customHeight="1">
      <c r="E270" s="104"/>
      <c r="Q270" s="105"/>
    </row>
    <row r="271" ht="12.0" customHeight="1">
      <c r="E271" s="104"/>
      <c r="Q271" s="105"/>
    </row>
    <row r="272" ht="12.0" customHeight="1">
      <c r="E272" s="104"/>
      <c r="Q272" s="105"/>
    </row>
    <row r="273" ht="12.0" customHeight="1">
      <c r="E273" s="104"/>
      <c r="Q273" s="105"/>
    </row>
    <row r="274" ht="12.0" customHeight="1">
      <c r="E274" s="104"/>
      <c r="Q274" s="105"/>
    </row>
    <row r="275" ht="12.0" customHeight="1">
      <c r="E275" s="104"/>
      <c r="Q275" s="105"/>
    </row>
    <row r="276" ht="12.0" customHeight="1">
      <c r="E276" s="104"/>
      <c r="Q276" s="105"/>
    </row>
    <row r="277" ht="12.0" customHeight="1">
      <c r="E277" s="104"/>
      <c r="Q277" s="105"/>
    </row>
    <row r="278" ht="12.0" customHeight="1">
      <c r="E278" s="104"/>
      <c r="Q278" s="105"/>
    </row>
    <row r="279" ht="12.0" customHeight="1">
      <c r="E279" s="104"/>
      <c r="Q279" s="105"/>
    </row>
    <row r="280" ht="12.0" customHeight="1">
      <c r="E280" s="104"/>
      <c r="Q280" s="105"/>
    </row>
    <row r="281" ht="12.0" customHeight="1">
      <c r="E281" s="104"/>
      <c r="Q281" s="105"/>
    </row>
    <row r="282" ht="12.0" customHeight="1">
      <c r="E282" s="104"/>
      <c r="Q282" s="105"/>
    </row>
    <row r="283" ht="12.0" customHeight="1">
      <c r="E283" s="104"/>
      <c r="Q283" s="105"/>
    </row>
    <row r="284" ht="12.0" customHeight="1">
      <c r="E284" s="104"/>
      <c r="Q284" s="105"/>
    </row>
    <row r="285" ht="12.0" customHeight="1">
      <c r="E285" s="104"/>
      <c r="Q285" s="105"/>
    </row>
    <row r="286" ht="12.0" customHeight="1">
      <c r="E286" s="104"/>
      <c r="Q286" s="105"/>
    </row>
    <row r="287" ht="12.0" customHeight="1">
      <c r="E287" s="104"/>
      <c r="Q287" s="105"/>
    </row>
    <row r="288" ht="12.0" customHeight="1">
      <c r="E288" s="104"/>
      <c r="Q288" s="105"/>
    </row>
    <row r="289" ht="12.0" customHeight="1">
      <c r="E289" s="104"/>
      <c r="Q289" s="105"/>
    </row>
    <row r="290" ht="12.0" customHeight="1">
      <c r="E290" s="104"/>
      <c r="Q290" s="105"/>
    </row>
    <row r="291" ht="12.0" customHeight="1">
      <c r="E291" s="104"/>
      <c r="Q291" s="105"/>
    </row>
    <row r="292" ht="12.0" customHeight="1">
      <c r="E292" s="104"/>
      <c r="Q292" s="105"/>
    </row>
    <row r="293" ht="12.0" customHeight="1">
      <c r="E293" s="104"/>
      <c r="Q293" s="105"/>
    </row>
    <row r="294" ht="12.0" customHeight="1">
      <c r="E294" s="104"/>
      <c r="Q294" s="105"/>
    </row>
    <row r="295" ht="12.0" customHeight="1">
      <c r="E295" s="104"/>
      <c r="Q295" s="105"/>
    </row>
    <row r="296" ht="12.0" customHeight="1">
      <c r="E296" s="104"/>
      <c r="Q296" s="105"/>
    </row>
    <row r="297" ht="12.0" customHeight="1">
      <c r="E297" s="104"/>
      <c r="Q297" s="105"/>
    </row>
    <row r="298" ht="12.0" customHeight="1">
      <c r="E298" s="104"/>
      <c r="Q298" s="105"/>
    </row>
    <row r="299" ht="12.0" customHeight="1">
      <c r="E299" s="104"/>
      <c r="Q299" s="105"/>
    </row>
    <row r="300" ht="12.0" customHeight="1">
      <c r="E300" s="104"/>
      <c r="Q300" s="105"/>
    </row>
    <row r="301" ht="12.0" customHeight="1">
      <c r="E301" s="104"/>
      <c r="Q301" s="105"/>
    </row>
    <row r="302" ht="12.0" customHeight="1">
      <c r="E302" s="104"/>
      <c r="Q302" s="105"/>
    </row>
    <row r="303" ht="12.0" customHeight="1">
      <c r="E303" s="104"/>
      <c r="Q303" s="105"/>
    </row>
    <row r="304" ht="12.0" customHeight="1">
      <c r="E304" s="104"/>
      <c r="Q304" s="105"/>
    </row>
    <row r="305" ht="12.0" customHeight="1">
      <c r="E305" s="104"/>
      <c r="Q305" s="105"/>
    </row>
    <row r="306" ht="12.0" customHeight="1">
      <c r="E306" s="104"/>
      <c r="Q306" s="105"/>
    </row>
    <row r="307" ht="12.0" customHeight="1">
      <c r="E307" s="104"/>
      <c r="Q307" s="105"/>
    </row>
    <row r="308" ht="12.0" customHeight="1">
      <c r="E308" s="104"/>
      <c r="Q308" s="105"/>
    </row>
    <row r="309" ht="12.0" customHeight="1">
      <c r="E309" s="104"/>
      <c r="Q309" s="105"/>
    </row>
    <row r="310" ht="12.0" customHeight="1">
      <c r="E310" s="104"/>
      <c r="Q310" s="105"/>
    </row>
    <row r="311" ht="12.0" customHeight="1">
      <c r="E311" s="104"/>
      <c r="Q311" s="105"/>
    </row>
    <row r="312" ht="12.0" customHeight="1">
      <c r="E312" s="104"/>
      <c r="Q312" s="105"/>
    </row>
    <row r="313" ht="12.0" customHeight="1">
      <c r="E313" s="104"/>
      <c r="Q313" s="105"/>
    </row>
    <row r="314" ht="12.0" customHeight="1">
      <c r="E314" s="104"/>
      <c r="Q314" s="105"/>
    </row>
    <row r="315" ht="12.0" customHeight="1">
      <c r="E315" s="104"/>
      <c r="Q315" s="105"/>
    </row>
    <row r="316" ht="12.0" customHeight="1">
      <c r="E316" s="104"/>
      <c r="Q316" s="105"/>
    </row>
    <row r="317" ht="12.0" customHeight="1">
      <c r="E317" s="104"/>
      <c r="Q317" s="105"/>
    </row>
    <row r="318" ht="12.0" customHeight="1">
      <c r="E318" s="104"/>
      <c r="Q318" s="105"/>
    </row>
    <row r="319" ht="12.0" customHeight="1">
      <c r="E319" s="104"/>
      <c r="Q319" s="105"/>
    </row>
    <row r="320" ht="12.0" customHeight="1">
      <c r="E320" s="104"/>
      <c r="Q320" s="105"/>
    </row>
    <row r="321" ht="12.0" customHeight="1">
      <c r="E321" s="104"/>
      <c r="Q321" s="105"/>
    </row>
    <row r="322" ht="12.0" customHeight="1">
      <c r="E322" s="104"/>
      <c r="Q322" s="105"/>
    </row>
    <row r="323" ht="12.0" customHeight="1">
      <c r="E323" s="104"/>
      <c r="Q323" s="105"/>
    </row>
    <row r="324" ht="12.0" customHeight="1">
      <c r="E324" s="104"/>
      <c r="Q324" s="105"/>
    </row>
    <row r="325" ht="12.0" customHeight="1">
      <c r="E325" s="104"/>
      <c r="Q325" s="105"/>
    </row>
    <row r="326" ht="12.0" customHeight="1">
      <c r="E326" s="104"/>
      <c r="Q326" s="105"/>
    </row>
    <row r="327" ht="12.0" customHeight="1">
      <c r="E327" s="104"/>
      <c r="Q327" s="105"/>
    </row>
    <row r="328" ht="12.0" customHeight="1">
      <c r="E328" s="104"/>
      <c r="Q328" s="105"/>
    </row>
    <row r="329" ht="12.0" customHeight="1">
      <c r="E329" s="104"/>
      <c r="Q329" s="105"/>
    </row>
    <row r="330" ht="12.0" customHeight="1">
      <c r="E330" s="104"/>
      <c r="Q330" s="105"/>
    </row>
    <row r="331" ht="12.0" customHeight="1">
      <c r="E331" s="104"/>
      <c r="Q331" s="105"/>
    </row>
    <row r="332" ht="12.0" customHeight="1">
      <c r="E332" s="104"/>
      <c r="Q332" s="105"/>
    </row>
    <row r="333" ht="12.0" customHeight="1">
      <c r="E333" s="104"/>
      <c r="Q333" s="105"/>
    </row>
    <row r="334" ht="12.0" customHeight="1">
      <c r="E334" s="104"/>
      <c r="Q334" s="105"/>
    </row>
    <row r="335" ht="12.0" customHeight="1">
      <c r="E335" s="104"/>
      <c r="Q335" s="105"/>
    </row>
    <row r="336" ht="12.0" customHeight="1">
      <c r="E336" s="104"/>
      <c r="Q336" s="105"/>
    </row>
    <row r="337" ht="12.0" customHeight="1">
      <c r="E337" s="104"/>
      <c r="Q337" s="105"/>
    </row>
    <row r="338" ht="12.0" customHeight="1">
      <c r="E338" s="104"/>
      <c r="Q338" s="105"/>
    </row>
    <row r="339" ht="12.0" customHeight="1">
      <c r="E339" s="104"/>
      <c r="Q339" s="105"/>
    </row>
    <row r="340" ht="12.0" customHeight="1">
      <c r="E340" s="104"/>
      <c r="Q340" s="105"/>
    </row>
    <row r="341" ht="12.0" customHeight="1">
      <c r="E341" s="104"/>
      <c r="Q341" s="105"/>
    </row>
    <row r="342" ht="12.0" customHeight="1">
      <c r="E342" s="104"/>
      <c r="Q342" s="105"/>
    </row>
    <row r="343" ht="12.0" customHeight="1">
      <c r="E343" s="104"/>
      <c r="Q343" s="105"/>
    </row>
    <row r="344" ht="12.0" customHeight="1">
      <c r="E344" s="104"/>
      <c r="Q344" s="105"/>
    </row>
    <row r="345" ht="12.0" customHeight="1">
      <c r="E345" s="104"/>
      <c r="Q345" s="105"/>
    </row>
    <row r="346" ht="12.0" customHeight="1">
      <c r="E346" s="104"/>
      <c r="Q346" s="105"/>
    </row>
    <row r="347" ht="12.0" customHeight="1">
      <c r="E347" s="104"/>
      <c r="Q347" s="105"/>
    </row>
    <row r="348" ht="12.0" customHeight="1">
      <c r="E348" s="104"/>
      <c r="Q348" s="105"/>
    </row>
    <row r="349" ht="12.0" customHeight="1">
      <c r="E349" s="104"/>
      <c r="Q349" s="105"/>
    </row>
    <row r="350" ht="12.0" customHeight="1">
      <c r="E350" s="104"/>
      <c r="Q350" s="105"/>
    </row>
    <row r="351" ht="12.0" customHeight="1">
      <c r="E351" s="104"/>
      <c r="Q351" s="105"/>
    </row>
    <row r="352" ht="12.0" customHeight="1">
      <c r="E352" s="104"/>
      <c r="Q352" s="105"/>
    </row>
    <row r="353" ht="12.0" customHeight="1">
      <c r="E353" s="104"/>
      <c r="Q353" s="105"/>
    </row>
    <row r="354" ht="12.0" customHeight="1">
      <c r="E354" s="104"/>
      <c r="Q354" s="105"/>
    </row>
    <row r="355" ht="12.0" customHeight="1">
      <c r="E355" s="104"/>
      <c r="Q355" s="105"/>
    </row>
    <row r="356" ht="12.0" customHeight="1">
      <c r="E356" s="104"/>
      <c r="Q356" s="105"/>
    </row>
    <row r="357" ht="12.0" customHeight="1">
      <c r="E357" s="104"/>
      <c r="Q357" s="105"/>
    </row>
    <row r="358" ht="12.0" customHeight="1">
      <c r="E358" s="104"/>
      <c r="Q358" s="105"/>
    </row>
    <row r="359" ht="12.0" customHeight="1">
      <c r="E359" s="104"/>
      <c r="Q359" s="105"/>
    </row>
    <row r="360" ht="12.0" customHeight="1">
      <c r="E360" s="104"/>
      <c r="Q360" s="105"/>
    </row>
    <row r="361" ht="12.0" customHeight="1">
      <c r="E361" s="104"/>
      <c r="Q361" s="105"/>
    </row>
    <row r="362" ht="12.0" customHeight="1">
      <c r="E362" s="104"/>
      <c r="Q362" s="105"/>
    </row>
    <row r="363" ht="12.0" customHeight="1">
      <c r="E363" s="104"/>
      <c r="Q363" s="105"/>
    </row>
    <row r="364" ht="12.0" customHeight="1">
      <c r="E364" s="104"/>
      <c r="Q364" s="105"/>
    </row>
    <row r="365" ht="12.0" customHeight="1">
      <c r="E365" s="104"/>
      <c r="Q365" s="105"/>
    </row>
    <row r="366" ht="12.0" customHeight="1">
      <c r="E366" s="104"/>
      <c r="Q366" s="105"/>
    </row>
    <row r="367" ht="12.0" customHeight="1">
      <c r="E367" s="104"/>
      <c r="Q367" s="105"/>
    </row>
    <row r="368" ht="12.0" customHeight="1">
      <c r="E368" s="104"/>
      <c r="Q368" s="105"/>
    </row>
    <row r="369" ht="12.0" customHeight="1">
      <c r="E369" s="104"/>
      <c r="Q369" s="105"/>
    </row>
    <row r="370" ht="12.0" customHeight="1">
      <c r="E370" s="104"/>
      <c r="Q370" s="105"/>
    </row>
    <row r="371" ht="12.0" customHeight="1">
      <c r="E371" s="104"/>
      <c r="Q371" s="105"/>
    </row>
    <row r="372" ht="12.0" customHeight="1">
      <c r="E372" s="104"/>
      <c r="Q372" s="105"/>
    </row>
    <row r="373" ht="12.0" customHeight="1">
      <c r="E373" s="104"/>
      <c r="Q373" s="105"/>
    </row>
    <row r="374" ht="12.0" customHeight="1">
      <c r="E374" s="104"/>
      <c r="Q374" s="105"/>
    </row>
    <row r="375" ht="12.0" customHeight="1">
      <c r="E375" s="104"/>
      <c r="Q375" s="105"/>
    </row>
    <row r="376" ht="12.0" customHeight="1">
      <c r="E376" s="104"/>
      <c r="Q376" s="105"/>
    </row>
    <row r="377" ht="12.0" customHeight="1">
      <c r="E377" s="104"/>
      <c r="Q377" s="105"/>
    </row>
    <row r="378" ht="12.0" customHeight="1">
      <c r="E378" s="104"/>
      <c r="Q378" s="105"/>
    </row>
    <row r="379" ht="12.0" customHeight="1">
      <c r="E379" s="104"/>
      <c r="Q379" s="105"/>
    </row>
    <row r="380" ht="12.0" customHeight="1">
      <c r="E380" s="104"/>
      <c r="Q380" s="105"/>
    </row>
    <row r="381" ht="12.0" customHeight="1">
      <c r="E381" s="104"/>
      <c r="Q381" s="105"/>
    </row>
    <row r="382" ht="12.0" customHeight="1">
      <c r="E382" s="104"/>
      <c r="Q382" s="105"/>
    </row>
    <row r="383" ht="12.0" customHeight="1">
      <c r="E383" s="104"/>
      <c r="Q383" s="105"/>
    </row>
    <row r="384" ht="12.0" customHeight="1">
      <c r="E384" s="104"/>
      <c r="Q384" s="105"/>
    </row>
    <row r="385" ht="12.0" customHeight="1">
      <c r="E385" s="104"/>
      <c r="Q385" s="105"/>
    </row>
    <row r="386" ht="12.0" customHeight="1">
      <c r="E386" s="104"/>
      <c r="Q386" s="105"/>
    </row>
    <row r="387" ht="12.0" customHeight="1">
      <c r="E387" s="104"/>
      <c r="Q387" s="105"/>
    </row>
    <row r="388" ht="12.0" customHeight="1">
      <c r="E388" s="104"/>
      <c r="Q388" s="105"/>
    </row>
    <row r="389" ht="12.0" customHeight="1">
      <c r="E389" s="104"/>
      <c r="Q389" s="105"/>
    </row>
    <row r="390" ht="12.0" customHeight="1">
      <c r="E390" s="104"/>
      <c r="Q390" s="105"/>
    </row>
    <row r="391" ht="12.0" customHeight="1">
      <c r="E391" s="104"/>
      <c r="Q391" s="105"/>
    </row>
    <row r="392" ht="12.0" customHeight="1">
      <c r="E392" s="104"/>
      <c r="Q392" s="105"/>
    </row>
    <row r="393" ht="12.0" customHeight="1">
      <c r="E393" s="104"/>
      <c r="Q393" s="105"/>
    </row>
    <row r="394" ht="12.0" customHeight="1">
      <c r="E394" s="104"/>
      <c r="Q394" s="105"/>
    </row>
    <row r="395" ht="12.0" customHeight="1">
      <c r="E395" s="104"/>
      <c r="Q395" s="105"/>
    </row>
    <row r="396" ht="12.0" customHeight="1">
      <c r="E396" s="104"/>
      <c r="Q396" s="105"/>
    </row>
    <row r="397" ht="12.0" customHeight="1">
      <c r="E397" s="104"/>
      <c r="Q397" s="105"/>
    </row>
    <row r="398" ht="12.0" customHeight="1">
      <c r="E398" s="104"/>
      <c r="Q398" s="105"/>
    </row>
    <row r="399" ht="12.0" customHeight="1">
      <c r="E399" s="104"/>
      <c r="Q399" s="105"/>
    </row>
    <row r="400" ht="12.0" customHeight="1">
      <c r="E400" s="104"/>
      <c r="Q400" s="105"/>
    </row>
    <row r="401" ht="12.0" customHeight="1">
      <c r="E401" s="104"/>
      <c r="Q401" s="105"/>
    </row>
    <row r="402" ht="12.0" customHeight="1">
      <c r="E402" s="104"/>
      <c r="Q402" s="105"/>
    </row>
    <row r="403" ht="12.0" customHeight="1">
      <c r="E403" s="104"/>
      <c r="Q403" s="105"/>
    </row>
    <row r="404" ht="12.0" customHeight="1">
      <c r="E404" s="104"/>
      <c r="Q404" s="105"/>
    </row>
    <row r="405" ht="12.0" customHeight="1">
      <c r="E405" s="104"/>
      <c r="Q405" s="105"/>
    </row>
    <row r="406" ht="12.0" customHeight="1">
      <c r="E406" s="104"/>
      <c r="Q406" s="105"/>
    </row>
    <row r="407" ht="12.0" customHeight="1">
      <c r="E407" s="104"/>
      <c r="Q407" s="105"/>
    </row>
    <row r="408" ht="12.0" customHeight="1">
      <c r="E408" s="104"/>
      <c r="Q408" s="105"/>
    </row>
    <row r="409" ht="12.0" customHeight="1">
      <c r="E409" s="104"/>
      <c r="Q409" s="105"/>
    </row>
    <row r="410" ht="12.0" customHeight="1">
      <c r="E410" s="104"/>
      <c r="Q410" s="105"/>
    </row>
    <row r="411" ht="12.0" customHeight="1">
      <c r="E411" s="104"/>
      <c r="Q411" s="105"/>
    </row>
    <row r="412" ht="12.0" customHeight="1">
      <c r="E412" s="104"/>
      <c r="Q412" s="105"/>
    </row>
    <row r="413" ht="12.0" customHeight="1">
      <c r="E413" s="104"/>
      <c r="Q413" s="105"/>
    </row>
    <row r="414" ht="12.0" customHeight="1">
      <c r="E414" s="104"/>
      <c r="Q414" s="105"/>
    </row>
    <row r="415" ht="12.0" customHeight="1">
      <c r="E415" s="104"/>
      <c r="Q415" s="105"/>
    </row>
    <row r="416" ht="12.0" customHeight="1">
      <c r="E416" s="104"/>
      <c r="Q416" s="105"/>
    </row>
    <row r="417" ht="12.0" customHeight="1">
      <c r="E417" s="104"/>
      <c r="Q417" s="105"/>
    </row>
    <row r="418" ht="12.0" customHeight="1">
      <c r="E418" s="104"/>
      <c r="Q418" s="105"/>
    </row>
    <row r="419" ht="12.0" customHeight="1">
      <c r="E419" s="104"/>
      <c r="Q419" s="105"/>
    </row>
    <row r="420" ht="12.0" customHeight="1">
      <c r="E420" s="104"/>
      <c r="Q420" s="105"/>
    </row>
    <row r="421" ht="12.0" customHeight="1">
      <c r="E421" s="104"/>
      <c r="Q421" s="105"/>
    </row>
    <row r="422" ht="12.0" customHeight="1">
      <c r="E422" s="104"/>
      <c r="Q422" s="105"/>
    </row>
    <row r="423" ht="12.0" customHeight="1">
      <c r="E423" s="104"/>
      <c r="Q423" s="105"/>
    </row>
    <row r="424" ht="12.0" customHeight="1">
      <c r="E424" s="104"/>
      <c r="Q424" s="105"/>
    </row>
    <row r="425" ht="12.0" customHeight="1">
      <c r="E425" s="104"/>
      <c r="Q425" s="105"/>
    </row>
    <row r="426" ht="12.0" customHeight="1">
      <c r="E426" s="104"/>
      <c r="Q426" s="105"/>
    </row>
    <row r="427" ht="12.0" customHeight="1">
      <c r="E427" s="104"/>
      <c r="Q427" s="105"/>
    </row>
    <row r="428" ht="12.0" customHeight="1">
      <c r="E428" s="104"/>
      <c r="Q428" s="105"/>
    </row>
    <row r="429" ht="12.0" customHeight="1">
      <c r="E429" s="104"/>
      <c r="Q429" s="105"/>
    </row>
    <row r="430" ht="12.0" customHeight="1">
      <c r="E430" s="104"/>
      <c r="Q430" s="105"/>
    </row>
    <row r="431" ht="12.0" customHeight="1">
      <c r="E431" s="104"/>
      <c r="Q431" s="105"/>
    </row>
    <row r="432" ht="12.0" customHeight="1">
      <c r="E432" s="104"/>
      <c r="Q432" s="105"/>
    </row>
    <row r="433" ht="12.0" customHeight="1">
      <c r="E433" s="104"/>
      <c r="Q433" s="105"/>
    </row>
    <row r="434" ht="12.0" customHeight="1">
      <c r="E434" s="104"/>
      <c r="Q434" s="105"/>
    </row>
    <row r="435" ht="12.0" customHeight="1">
      <c r="E435" s="104"/>
      <c r="Q435" s="105"/>
    </row>
    <row r="436" ht="12.0" customHeight="1">
      <c r="E436" s="104"/>
      <c r="Q436" s="105"/>
    </row>
    <row r="437" ht="12.0" customHeight="1">
      <c r="E437" s="104"/>
      <c r="Q437" s="105"/>
    </row>
    <row r="438" ht="12.0" customHeight="1">
      <c r="E438" s="104"/>
      <c r="Q438" s="105"/>
    </row>
    <row r="439" ht="12.0" customHeight="1">
      <c r="E439" s="104"/>
      <c r="Q439" s="105"/>
    </row>
    <row r="440" ht="12.0" customHeight="1">
      <c r="E440" s="104"/>
      <c r="Q440" s="105"/>
    </row>
    <row r="441" ht="12.0" customHeight="1">
      <c r="E441" s="104"/>
      <c r="Q441" s="105"/>
    </row>
    <row r="442" ht="12.0" customHeight="1">
      <c r="E442" s="104"/>
      <c r="Q442" s="105"/>
    </row>
    <row r="443" ht="12.0" customHeight="1">
      <c r="E443" s="104"/>
      <c r="Q443" s="105"/>
    </row>
    <row r="444" ht="12.0" customHeight="1">
      <c r="E444" s="104"/>
      <c r="Q444" s="105"/>
    </row>
    <row r="445" ht="12.0" customHeight="1">
      <c r="E445" s="104"/>
      <c r="Q445" s="105"/>
    </row>
    <row r="446" ht="12.0" customHeight="1">
      <c r="E446" s="104"/>
      <c r="Q446" s="105"/>
    </row>
    <row r="447" ht="12.0" customHeight="1">
      <c r="E447" s="104"/>
      <c r="Q447" s="105"/>
    </row>
    <row r="448" ht="12.0" customHeight="1">
      <c r="E448" s="104"/>
      <c r="Q448" s="105"/>
    </row>
    <row r="449" ht="12.0" customHeight="1">
      <c r="E449" s="104"/>
      <c r="Q449" s="105"/>
    </row>
    <row r="450" ht="12.0" customHeight="1">
      <c r="E450" s="104"/>
      <c r="Q450" s="105"/>
    </row>
    <row r="451" ht="12.0" customHeight="1">
      <c r="E451" s="104"/>
      <c r="Q451" s="105"/>
    </row>
    <row r="452" ht="12.0" customHeight="1">
      <c r="E452" s="104"/>
      <c r="Q452" s="105"/>
    </row>
    <row r="453" ht="12.0" customHeight="1">
      <c r="E453" s="104"/>
      <c r="Q453" s="105"/>
    </row>
    <row r="454" ht="12.0" customHeight="1">
      <c r="E454" s="104"/>
      <c r="Q454" s="105"/>
    </row>
    <row r="455" ht="12.0" customHeight="1">
      <c r="E455" s="104"/>
      <c r="Q455" s="105"/>
    </row>
    <row r="456" ht="12.0" customHeight="1">
      <c r="E456" s="104"/>
      <c r="Q456" s="105"/>
    </row>
    <row r="457" ht="12.0" customHeight="1">
      <c r="E457" s="104"/>
      <c r="Q457" s="105"/>
    </row>
    <row r="458" ht="12.0" customHeight="1">
      <c r="E458" s="104"/>
      <c r="Q458" s="105"/>
    </row>
    <row r="459" ht="12.0" customHeight="1">
      <c r="E459" s="104"/>
      <c r="Q459" s="105"/>
    </row>
    <row r="460" ht="12.0" customHeight="1">
      <c r="E460" s="104"/>
      <c r="Q460" s="105"/>
    </row>
    <row r="461" ht="12.0" customHeight="1">
      <c r="E461" s="104"/>
      <c r="Q461" s="105"/>
    </row>
    <row r="462" ht="12.0" customHeight="1">
      <c r="E462" s="104"/>
      <c r="Q462" s="105"/>
    </row>
    <row r="463" ht="12.0" customHeight="1">
      <c r="E463" s="104"/>
      <c r="Q463" s="105"/>
    </row>
    <row r="464" ht="12.0" customHeight="1">
      <c r="E464" s="104"/>
      <c r="Q464" s="105"/>
    </row>
    <row r="465" ht="12.0" customHeight="1">
      <c r="E465" s="104"/>
      <c r="Q465" s="105"/>
    </row>
    <row r="466" ht="12.0" customHeight="1">
      <c r="E466" s="104"/>
      <c r="Q466" s="105"/>
    </row>
    <row r="467" ht="12.0" customHeight="1">
      <c r="E467" s="104"/>
      <c r="Q467" s="105"/>
    </row>
    <row r="468" ht="12.0" customHeight="1">
      <c r="E468" s="104"/>
      <c r="Q468" s="105"/>
    </row>
    <row r="469" ht="12.0" customHeight="1">
      <c r="E469" s="104"/>
      <c r="Q469" s="105"/>
    </row>
    <row r="470" ht="12.0" customHeight="1">
      <c r="E470" s="104"/>
      <c r="Q470" s="105"/>
    </row>
    <row r="471" ht="12.0" customHeight="1">
      <c r="E471" s="104"/>
      <c r="Q471" s="105"/>
    </row>
    <row r="472" ht="12.0" customHeight="1">
      <c r="E472" s="104"/>
      <c r="Q472" s="105"/>
    </row>
    <row r="473" ht="12.0" customHeight="1">
      <c r="E473" s="104"/>
      <c r="Q473" s="105"/>
    </row>
    <row r="474" ht="12.0" customHeight="1">
      <c r="E474" s="104"/>
      <c r="Q474" s="105"/>
    </row>
    <row r="475" ht="12.0" customHeight="1">
      <c r="E475" s="104"/>
      <c r="Q475" s="105"/>
    </row>
    <row r="476" ht="12.0" customHeight="1">
      <c r="E476" s="104"/>
      <c r="Q476" s="105"/>
    </row>
    <row r="477" ht="12.0" customHeight="1">
      <c r="E477" s="104"/>
      <c r="Q477" s="105"/>
    </row>
    <row r="478" ht="12.0" customHeight="1">
      <c r="E478" s="104"/>
      <c r="Q478" s="105"/>
    </row>
    <row r="479" ht="12.0" customHeight="1">
      <c r="E479" s="104"/>
      <c r="Q479" s="105"/>
    </row>
    <row r="480" ht="12.0" customHeight="1">
      <c r="E480" s="104"/>
      <c r="Q480" s="105"/>
    </row>
    <row r="481" ht="12.0" customHeight="1">
      <c r="E481" s="104"/>
      <c r="Q481" s="105"/>
    </row>
    <row r="482" ht="12.0" customHeight="1">
      <c r="E482" s="104"/>
      <c r="Q482" s="105"/>
    </row>
    <row r="483" ht="12.0" customHeight="1">
      <c r="E483" s="104"/>
      <c r="Q483" s="105"/>
    </row>
    <row r="484" ht="12.0" customHeight="1">
      <c r="E484" s="104"/>
      <c r="Q484" s="105"/>
    </row>
    <row r="485" ht="12.0" customHeight="1">
      <c r="E485" s="104"/>
      <c r="Q485" s="105"/>
    </row>
    <row r="486" ht="12.0" customHeight="1">
      <c r="E486" s="104"/>
      <c r="Q486" s="105"/>
    </row>
    <row r="487" ht="12.0" customHeight="1">
      <c r="E487" s="104"/>
      <c r="Q487" s="105"/>
    </row>
    <row r="488" ht="12.0" customHeight="1">
      <c r="E488" s="104"/>
      <c r="Q488" s="105"/>
    </row>
    <row r="489" ht="12.0" customHeight="1">
      <c r="E489" s="104"/>
      <c r="Q489" s="105"/>
    </row>
    <row r="490" ht="12.0" customHeight="1">
      <c r="E490" s="104"/>
      <c r="Q490" s="105"/>
    </row>
    <row r="491" ht="12.0" customHeight="1">
      <c r="E491" s="104"/>
      <c r="Q491" s="105"/>
    </row>
    <row r="492" ht="12.0" customHeight="1">
      <c r="E492" s="104"/>
      <c r="Q492" s="105"/>
    </row>
    <row r="493" ht="12.0" customHeight="1">
      <c r="E493" s="104"/>
      <c r="Q493" s="105"/>
    </row>
    <row r="494" ht="12.0" customHeight="1">
      <c r="E494" s="104"/>
      <c r="Q494" s="105"/>
    </row>
    <row r="495" ht="12.0" customHeight="1">
      <c r="E495" s="104"/>
      <c r="Q495" s="105"/>
    </row>
    <row r="496" ht="12.0" customHeight="1">
      <c r="E496" s="104"/>
      <c r="Q496" s="105"/>
    </row>
    <row r="497" ht="12.0" customHeight="1">
      <c r="E497" s="104"/>
      <c r="Q497" s="105"/>
    </row>
    <row r="498" ht="12.0" customHeight="1">
      <c r="E498" s="104"/>
      <c r="Q498" s="105"/>
    </row>
    <row r="499" ht="12.0" customHeight="1">
      <c r="E499" s="104"/>
      <c r="Q499" s="105"/>
    </row>
    <row r="500" ht="12.0" customHeight="1">
      <c r="E500" s="104"/>
      <c r="Q500" s="105"/>
    </row>
    <row r="501" ht="12.0" customHeight="1">
      <c r="E501" s="104"/>
      <c r="Q501" s="105"/>
    </row>
    <row r="502" ht="12.0" customHeight="1">
      <c r="E502" s="104"/>
      <c r="Q502" s="105"/>
    </row>
    <row r="503" ht="12.0" customHeight="1">
      <c r="E503" s="104"/>
      <c r="Q503" s="105"/>
    </row>
    <row r="504" ht="12.0" customHeight="1">
      <c r="E504" s="104"/>
      <c r="Q504" s="105"/>
    </row>
    <row r="505" ht="12.0" customHeight="1">
      <c r="E505" s="104"/>
      <c r="Q505" s="105"/>
    </row>
    <row r="506" ht="12.0" customHeight="1">
      <c r="E506" s="104"/>
      <c r="Q506" s="105"/>
    </row>
    <row r="507" ht="12.0" customHeight="1">
      <c r="E507" s="104"/>
      <c r="Q507" s="105"/>
    </row>
    <row r="508" ht="12.0" customHeight="1">
      <c r="E508" s="104"/>
      <c r="Q508" s="105"/>
    </row>
    <row r="509" ht="12.0" customHeight="1">
      <c r="E509" s="104"/>
      <c r="Q509" s="105"/>
    </row>
    <row r="510" ht="12.0" customHeight="1">
      <c r="E510" s="104"/>
      <c r="Q510" s="105"/>
    </row>
    <row r="511" ht="12.0" customHeight="1">
      <c r="E511" s="104"/>
      <c r="Q511" s="105"/>
    </row>
    <row r="512" ht="12.0" customHeight="1">
      <c r="E512" s="104"/>
      <c r="Q512" s="105"/>
    </row>
    <row r="513" ht="12.0" customHeight="1">
      <c r="E513" s="104"/>
      <c r="Q513" s="105"/>
    </row>
    <row r="514" ht="12.0" customHeight="1">
      <c r="E514" s="104"/>
      <c r="Q514" s="105"/>
    </row>
    <row r="515" ht="12.0" customHeight="1">
      <c r="E515" s="104"/>
      <c r="Q515" s="105"/>
    </row>
    <row r="516" ht="12.0" customHeight="1">
      <c r="E516" s="104"/>
      <c r="Q516" s="105"/>
    </row>
    <row r="517" ht="12.0" customHeight="1">
      <c r="E517" s="104"/>
      <c r="Q517" s="105"/>
    </row>
    <row r="518" ht="12.0" customHeight="1">
      <c r="E518" s="104"/>
      <c r="Q518" s="105"/>
    </row>
    <row r="519" ht="12.0" customHeight="1">
      <c r="E519" s="104"/>
      <c r="Q519" s="105"/>
    </row>
    <row r="520" ht="12.0" customHeight="1">
      <c r="E520" s="104"/>
      <c r="Q520" s="105"/>
    </row>
    <row r="521" ht="12.0" customHeight="1">
      <c r="E521" s="104"/>
      <c r="Q521" s="105"/>
    </row>
    <row r="522" ht="12.0" customHeight="1">
      <c r="E522" s="104"/>
      <c r="Q522" s="105"/>
    </row>
    <row r="523" ht="12.0" customHeight="1">
      <c r="E523" s="104"/>
      <c r="Q523" s="105"/>
    </row>
    <row r="524" ht="12.0" customHeight="1">
      <c r="E524" s="104"/>
      <c r="Q524" s="105"/>
    </row>
    <row r="525" ht="12.0" customHeight="1">
      <c r="E525" s="104"/>
      <c r="Q525" s="105"/>
    </row>
    <row r="526" ht="12.0" customHeight="1">
      <c r="E526" s="104"/>
      <c r="Q526" s="105"/>
    </row>
    <row r="527" ht="12.0" customHeight="1">
      <c r="E527" s="104"/>
      <c r="Q527" s="105"/>
    </row>
    <row r="528" ht="12.0" customHeight="1">
      <c r="E528" s="104"/>
      <c r="Q528" s="105"/>
    </row>
    <row r="529" ht="12.0" customHeight="1">
      <c r="E529" s="104"/>
      <c r="Q529" s="105"/>
    </row>
    <row r="530" ht="12.0" customHeight="1">
      <c r="E530" s="104"/>
      <c r="Q530" s="105"/>
    </row>
    <row r="531" ht="12.0" customHeight="1">
      <c r="E531" s="104"/>
      <c r="Q531" s="105"/>
    </row>
    <row r="532" ht="12.0" customHeight="1">
      <c r="E532" s="104"/>
      <c r="Q532" s="105"/>
    </row>
    <row r="533" ht="12.0" customHeight="1">
      <c r="E533" s="104"/>
      <c r="Q533" s="105"/>
    </row>
    <row r="534" ht="12.0" customHeight="1">
      <c r="E534" s="104"/>
      <c r="Q534" s="105"/>
    </row>
    <row r="535" ht="12.0" customHeight="1">
      <c r="E535" s="104"/>
      <c r="Q535" s="105"/>
    </row>
    <row r="536" ht="12.0" customHeight="1">
      <c r="E536" s="104"/>
      <c r="Q536" s="105"/>
    </row>
    <row r="537" ht="12.0" customHeight="1">
      <c r="E537" s="104"/>
      <c r="Q537" s="105"/>
    </row>
    <row r="538" ht="12.0" customHeight="1">
      <c r="E538" s="104"/>
      <c r="Q538" s="105"/>
    </row>
    <row r="539" ht="12.0" customHeight="1">
      <c r="E539" s="104"/>
      <c r="Q539" s="105"/>
    </row>
    <row r="540" ht="12.0" customHeight="1">
      <c r="E540" s="104"/>
      <c r="Q540" s="105"/>
    </row>
    <row r="541" ht="12.0" customHeight="1">
      <c r="E541" s="104"/>
      <c r="Q541" s="105"/>
    </row>
    <row r="542" ht="12.0" customHeight="1">
      <c r="E542" s="104"/>
      <c r="Q542" s="105"/>
    </row>
    <row r="543" ht="12.0" customHeight="1">
      <c r="E543" s="104"/>
      <c r="Q543" s="105"/>
    </row>
    <row r="544" ht="12.0" customHeight="1">
      <c r="E544" s="104"/>
      <c r="Q544" s="105"/>
    </row>
    <row r="545" ht="12.0" customHeight="1">
      <c r="E545" s="104"/>
      <c r="Q545" s="105"/>
    </row>
    <row r="546" ht="12.0" customHeight="1">
      <c r="E546" s="104"/>
      <c r="Q546" s="105"/>
    </row>
    <row r="547" ht="12.0" customHeight="1">
      <c r="E547" s="104"/>
      <c r="Q547" s="105"/>
    </row>
    <row r="548" ht="12.0" customHeight="1">
      <c r="E548" s="104"/>
      <c r="Q548" s="105"/>
    </row>
    <row r="549" ht="12.0" customHeight="1">
      <c r="E549" s="104"/>
      <c r="Q549" s="105"/>
    </row>
    <row r="550" ht="12.0" customHeight="1">
      <c r="E550" s="104"/>
      <c r="Q550" s="105"/>
    </row>
    <row r="551" ht="12.0" customHeight="1">
      <c r="E551" s="104"/>
      <c r="Q551" s="105"/>
    </row>
    <row r="552" ht="12.0" customHeight="1">
      <c r="E552" s="104"/>
      <c r="Q552" s="105"/>
    </row>
    <row r="553" ht="12.0" customHeight="1">
      <c r="E553" s="104"/>
      <c r="Q553" s="105"/>
    </row>
    <row r="554" ht="12.0" customHeight="1">
      <c r="E554" s="104"/>
      <c r="Q554" s="105"/>
    </row>
    <row r="555" ht="12.0" customHeight="1">
      <c r="E555" s="104"/>
      <c r="Q555" s="105"/>
    </row>
    <row r="556" ht="12.0" customHeight="1">
      <c r="E556" s="104"/>
      <c r="Q556" s="105"/>
    </row>
    <row r="557" ht="12.0" customHeight="1">
      <c r="E557" s="104"/>
      <c r="Q557" s="105"/>
    </row>
    <row r="558" ht="12.0" customHeight="1">
      <c r="E558" s="104"/>
      <c r="Q558" s="105"/>
    </row>
    <row r="559" ht="12.0" customHeight="1">
      <c r="E559" s="104"/>
      <c r="Q559" s="105"/>
    </row>
    <row r="560" ht="12.0" customHeight="1">
      <c r="E560" s="104"/>
      <c r="Q560" s="105"/>
    </row>
    <row r="561" ht="12.0" customHeight="1">
      <c r="E561" s="104"/>
      <c r="Q561" s="105"/>
    </row>
    <row r="562" ht="12.0" customHeight="1">
      <c r="E562" s="104"/>
      <c r="Q562" s="105"/>
    </row>
    <row r="563" ht="12.0" customHeight="1">
      <c r="E563" s="104"/>
      <c r="Q563" s="105"/>
    </row>
    <row r="564" ht="12.0" customHeight="1">
      <c r="E564" s="104"/>
      <c r="Q564" s="105"/>
    </row>
    <row r="565" ht="12.0" customHeight="1">
      <c r="E565" s="104"/>
      <c r="Q565" s="105"/>
    </row>
    <row r="566" ht="12.0" customHeight="1">
      <c r="E566" s="104"/>
      <c r="Q566" s="105"/>
    </row>
    <row r="567" ht="12.0" customHeight="1">
      <c r="E567" s="104"/>
      <c r="Q567" s="105"/>
    </row>
    <row r="568" ht="12.0" customHeight="1">
      <c r="E568" s="104"/>
      <c r="Q568" s="105"/>
    </row>
    <row r="569" ht="12.0" customHeight="1">
      <c r="E569" s="104"/>
      <c r="Q569" s="105"/>
    </row>
    <row r="570" ht="12.0" customHeight="1">
      <c r="E570" s="104"/>
      <c r="Q570" s="105"/>
    </row>
    <row r="571" ht="12.0" customHeight="1">
      <c r="E571" s="104"/>
      <c r="Q571" s="105"/>
    </row>
    <row r="572" ht="12.0" customHeight="1">
      <c r="E572" s="104"/>
      <c r="Q572" s="105"/>
    </row>
    <row r="573" ht="12.0" customHeight="1">
      <c r="E573" s="104"/>
      <c r="Q573" s="105"/>
    </row>
    <row r="574" ht="12.0" customHeight="1">
      <c r="E574" s="104"/>
      <c r="Q574" s="105"/>
    </row>
    <row r="575" ht="12.0" customHeight="1">
      <c r="E575" s="104"/>
      <c r="Q575" s="105"/>
    </row>
    <row r="576" ht="12.0" customHeight="1">
      <c r="E576" s="104"/>
      <c r="Q576" s="105"/>
    </row>
    <row r="577" ht="12.0" customHeight="1">
      <c r="E577" s="104"/>
      <c r="Q577" s="105"/>
    </row>
    <row r="578" ht="12.0" customHeight="1">
      <c r="E578" s="104"/>
      <c r="Q578" s="105"/>
    </row>
    <row r="579" ht="12.0" customHeight="1">
      <c r="E579" s="104"/>
      <c r="Q579" s="105"/>
    </row>
    <row r="580" ht="12.0" customHeight="1">
      <c r="E580" s="104"/>
      <c r="Q580" s="105"/>
    </row>
    <row r="581" ht="12.0" customHeight="1">
      <c r="E581" s="104"/>
      <c r="Q581" s="105"/>
    </row>
    <row r="582" ht="12.0" customHeight="1">
      <c r="E582" s="104"/>
      <c r="Q582" s="105"/>
    </row>
    <row r="583" ht="12.0" customHeight="1">
      <c r="E583" s="104"/>
      <c r="Q583" s="105"/>
    </row>
    <row r="584" ht="12.0" customHeight="1">
      <c r="E584" s="104"/>
      <c r="Q584" s="105"/>
    </row>
    <row r="585" ht="12.0" customHeight="1">
      <c r="E585" s="104"/>
      <c r="Q585" s="105"/>
    </row>
    <row r="586" ht="12.0" customHeight="1">
      <c r="E586" s="104"/>
      <c r="Q586" s="105"/>
    </row>
    <row r="587" ht="12.0" customHeight="1">
      <c r="E587" s="104"/>
      <c r="Q587" s="105"/>
    </row>
    <row r="588" ht="12.0" customHeight="1">
      <c r="E588" s="104"/>
      <c r="Q588" s="105"/>
    </row>
    <row r="589" ht="12.0" customHeight="1">
      <c r="E589" s="104"/>
      <c r="Q589" s="105"/>
    </row>
    <row r="590" ht="12.0" customHeight="1">
      <c r="E590" s="104"/>
      <c r="Q590" s="105"/>
    </row>
    <row r="591" ht="12.0" customHeight="1">
      <c r="E591" s="104"/>
      <c r="Q591" s="105"/>
    </row>
    <row r="592" ht="12.0" customHeight="1">
      <c r="E592" s="104"/>
      <c r="Q592" s="105"/>
    </row>
    <row r="593" ht="12.0" customHeight="1">
      <c r="E593" s="104"/>
      <c r="Q593" s="105"/>
    </row>
    <row r="594" ht="12.0" customHeight="1">
      <c r="E594" s="104"/>
      <c r="Q594" s="105"/>
    </row>
    <row r="595" ht="12.0" customHeight="1">
      <c r="E595" s="104"/>
      <c r="Q595" s="105"/>
    </row>
    <row r="596" ht="12.0" customHeight="1">
      <c r="E596" s="104"/>
      <c r="Q596" s="105"/>
    </row>
    <row r="597" ht="12.0" customHeight="1">
      <c r="E597" s="104"/>
      <c r="Q597" s="105"/>
    </row>
    <row r="598" ht="12.0" customHeight="1">
      <c r="E598" s="104"/>
      <c r="Q598" s="105"/>
    </row>
    <row r="599" ht="12.0" customHeight="1">
      <c r="E599" s="104"/>
      <c r="Q599" s="105"/>
    </row>
    <row r="600" ht="12.0" customHeight="1">
      <c r="E600" s="104"/>
      <c r="Q600" s="105"/>
    </row>
    <row r="601" ht="12.0" customHeight="1">
      <c r="E601" s="104"/>
      <c r="Q601" s="105"/>
    </row>
    <row r="602" ht="12.0" customHeight="1">
      <c r="E602" s="104"/>
      <c r="Q602" s="105"/>
    </row>
    <row r="603" ht="12.0" customHeight="1">
      <c r="E603" s="104"/>
      <c r="Q603" s="105"/>
    </row>
    <row r="604" ht="12.0" customHeight="1">
      <c r="E604" s="104"/>
      <c r="Q604" s="105"/>
    </row>
    <row r="605" ht="12.0" customHeight="1">
      <c r="E605" s="104"/>
      <c r="Q605" s="105"/>
    </row>
    <row r="606" ht="12.0" customHeight="1">
      <c r="E606" s="104"/>
      <c r="Q606" s="105"/>
    </row>
    <row r="607" ht="12.0" customHeight="1">
      <c r="E607" s="104"/>
      <c r="Q607" s="105"/>
    </row>
    <row r="608" ht="12.0" customHeight="1">
      <c r="E608" s="104"/>
      <c r="Q608" s="105"/>
    </row>
    <row r="609" ht="12.0" customHeight="1">
      <c r="E609" s="104"/>
      <c r="Q609" s="105"/>
    </row>
    <row r="610" ht="12.0" customHeight="1">
      <c r="E610" s="104"/>
      <c r="Q610" s="105"/>
    </row>
    <row r="611" ht="12.0" customHeight="1">
      <c r="E611" s="104"/>
      <c r="Q611" s="105"/>
    </row>
    <row r="612" ht="12.0" customHeight="1">
      <c r="E612" s="104"/>
      <c r="Q612" s="105"/>
    </row>
    <row r="613" ht="12.0" customHeight="1">
      <c r="E613" s="104"/>
      <c r="Q613" s="105"/>
    </row>
    <row r="614" ht="12.0" customHeight="1">
      <c r="E614" s="104"/>
      <c r="Q614" s="105"/>
    </row>
    <row r="615" ht="12.0" customHeight="1">
      <c r="E615" s="104"/>
      <c r="Q615" s="105"/>
    </row>
    <row r="616" ht="12.0" customHeight="1">
      <c r="E616" s="104"/>
      <c r="Q616" s="105"/>
    </row>
    <row r="617" ht="12.0" customHeight="1">
      <c r="E617" s="104"/>
      <c r="Q617" s="105"/>
    </row>
    <row r="618" ht="12.0" customHeight="1">
      <c r="E618" s="104"/>
      <c r="Q618" s="105"/>
    </row>
    <row r="619" ht="12.0" customHeight="1">
      <c r="E619" s="104"/>
      <c r="Q619" s="105"/>
    </row>
    <row r="620" ht="12.0" customHeight="1">
      <c r="E620" s="104"/>
      <c r="Q620" s="105"/>
    </row>
    <row r="621" ht="12.0" customHeight="1">
      <c r="E621" s="104"/>
      <c r="Q621" s="105"/>
    </row>
    <row r="622" ht="12.0" customHeight="1">
      <c r="E622" s="104"/>
      <c r="Q622" s="105"/>
    </row>
    <row r="623" ht="12.0" customHeight="1">
      <c r="E623" s="104"/>
      <c r="Q623" s="105"/>
    </row>
    <row r="624" ht="12.0" customHeight="1">
      <c r="E624" s="104"/>
      <c r="Q624" s="105"/>
    </row>
    <row r="625" ht="12.0" customHeight="1">
      <c r="E625" s="104"/>
      <c r="Q625" s="105"/>
    </row>
    <row r="626" ht="12.0" customHeight="1">
      <c r="E626" s="104"/>
      <c r="Q626" s="105"/>
    </row>
    <row r="627" ht="12.0" customHeight="1">
      <c r="E627" s="104"/>
      <c r="Q627" s="105"/>
    </row>
    <row r="628" ht="12.0" customHeight="1">
      <c r="E628" s="104"/>
      <c r="Q628" s="105"/>
    </row>
    <row r="629" ht="12.0" customHeight="1">
      <c r="E629" s="104"/>
      <c r="Q629" s="105"/>
    </row>
    <row r="630" ht="12.0" customHeight="1">
      <c r="E630" s="104"/>
      <c r="Q630" s="105"/>
    </row>
    <row r="631" ht="12.0" customHeight="1">
      <c r="E631" s="104"/>
      <c r="Q631" s="105"/>
    </row>
    <row r="632" ht="12.0" customHeight="1">
      <c r="E632" s="104"/>
      <c r="Q632" s="105"/>
    </row>
    <row r="633" ht="12.0" customHeight="1">
      <c r="E633" s="104"/>
      <c r="Q633" s="105"/>
    </row>
    <row r="634" ht="12.0" customHeight="1">
      <c r="E634" s="104"/>
      <c r="Q634" s="105"/>
    </row>
    <row r="635" ht="12.0" customHeight="1">
      <c r="E635" s="104"/>
      <c r="Q635" s="105"/>
    </row>
    <row r="636" ht="12.0" customHeight="1">
      <c r="E636" s="104"/>
      <c r="Q636" s="105"/>
    </row>
    <row r="637" ht="12.0" customHeight="1">
      <c r="E637" s="104"/>
      <c r="Q637" s="105"/>
    </row>
    <row r="638" ht="12.0" customHeight="1">
      <c r="E638" s="104"/>
      <c r="Q638" s="105"/>
    </row>
    <row r="639" ht="12.0" customHeight="1">
      <c r="E639" s="104"/>
      <c r="Q639" s="105"/>
    </row>
    <row r="640" ht="12.0" customHeight="1">
      <c r="E640" s="104"/>
      <c r="Q640" s="105"/>
    </row>
    <row r="641" ht="12.0" customHeight="1">
      <c r="E641" s="104"/>
      <c r="Q641" s="105"/>
    </row>
    <row r="642" ht="12.0" customHeight="1">
      <c r="E642" s="104"/>
      <c r="Q642" s="105"/>
    </row>
    <row r="643" ht="12.0" customHeight="1">
      <c r="E643" s="104"/>
      <c r="Q643" s="105"/>
    </row>
    <row r="644" ht="12.0" customHeight="1">
      <c r="E644" s="104"/>
      <c r="Q644" s="105"/>
    </row>
    <row r="645" ht="12.0" customHeight="1">
      <c r="E645" s="104"/>
      <c r="Q645" s="105"/>
    </row>
    <row r="646" ht="12.0" customHeight="1">
      <c r="E646" s="104"/>
      <c r="Q646" s="105"/>
    </row>
    <row r="647" ht="12.0" customHeight="1">
      <c r="E647" s="104"/>
      <c r="Q647" s="105"/>
    </row>
    <row r="648" ht="12.0" customHeight="1">
      <c r="E648" s="104"/>
      <c r="Q648" s="105"/>
    </row>
    <row r="649" ht="12.0" customHeight="1">
      <c r="E649" s="104"/>
      <c r="Q649" s="105"/>
    </row>
    <row r="650" ht="12.0" customHeight="1">
      <c r="E650" s="104"/>
      <c r="Q650" s="105"/>
    </row>
    <row r="651" ht="12.0" customHeight="1">
      <c r="E651" s="104"/>
      <c r="Q651" s="105"/>
    </row>
    <row r="652" ht="12.0" customHeight="1">
      <c r="E652" s="104"/>
      <c r="Q652" s="105"/>
    </row>
    <row r="653" ht="12.0" customHeight="1">
      <c r="E653" s="104"/>
      <c r="Q653" s="105"/>
    </row>
    <row r="654" ht="12.0" customHeight="1">
      <c r="E654" s="104"/>
      <c r="Q654" s="105"/>
    </row>
    <row r="655" ht="12.0" customHeight="1">
      <c r="E655" s="104"/>
      <c r="Q655" s="105"/>
    </row>
    <row r="656" ht="12.0" customHeight="1">
      <c r="E656" s="104"/>
      <c r="Q656" s="105"/>
    </row>
    <row r="657" ht="12.0" customHeight="1">
      <c r="E657" s="104"/>
      <c r="Q657" s="105"/>
    </row>
    <row r="658" ht="12.0" customHeight="1">
      <c r="E658" s="104"/>
      <c r="Q658" s="105"/>
    </row>
    <row r="659" ht="12.0" customHeight="1">
      <c r="E659" s="104"/>
      <c r="Q659" s="105"/>
    </row>
    <row r="660" ht="12.0" customHeight="1">
      <c r="E660" s="104"/>
      <c r="Q660" s="105"/>
    </row>
    <row r="661" ht="12.0" customHeight="1">
      <c r="E661" s="104"/>
      <c r="Q661" s="105"/>
    </row>
    <row r="662" ht="12.0" customHeight="1">
      <c r="E662" s="104"/>
      <c r="Q662" s="105"/>
    </row>
    <row r="663" ht="12.0" customHeight="1">
      <c r="E663" s="104"/>
      <c r="Q663" s="105"/>
    </row>
    <row r="664" ht="12.0" customHeight="1">
      <c r="E664" s="104"/>
      <c r="Q664" s="105"/>
    </row>
    <row r="665" ht="12.0" customHeight="1">
      <c r="E665" s="104"/>
      <c r="Q665" s="105"/>
    </row>
    <row r="666" ht="12.0" customHeight="1">
      <c r="E666" s="104"/>
      <c r="Q666" s="105"/>
    </row>
    <row r="667" ht="12.0" customHeight="1">
      <c r="E667" s="104"/>
      <c r="Q667" s="105"/>
    </row>
    <row r="668" ht="12.0" customHeight="1">
      <c r="E668" s="104"/>
      <c r="Q668" s="105"/>
    </row>
    <row r="669" ht="12.0" customHeight="1">
      <c r="E669" s="104"/>
      <c r="Q669" s="105"/>
    </row>
    <row r="670" ht="12.0" customHeight="1">
      <c r="E670" s="104"/>
      <c r="Q670" s="105"/>
    </row>
    <row r="671" ht="12.0" customHeight="1">
      <c r="E671" s="104"/>
      <c r="Q671" s="105"/>
    </row>
    <row r="672" ht="12.0" customHeight="1">
      <c r="E672" s="104"/>
      <c r="Q672" s="105"/>
    </row>
    <row r="673" ht="12.0" customHeight="1">
      <c r="E673" s="104"/>
      <c r="Q673" s="105"/>
    </row>
    <row r="674" ht="12.0" customHeight="1">
      <c r="E674" s="104"/>
      <c r="Q674" s="105"/>
    </row>
    <row r="675" ht="12.0" customHeight="1">
      <c r="E675" s="104"/>
      <c r="Q675" s="105"/>
    </row>
    <row r="676" ht="12.0" customHeight="1">
      <c r="E676" s="104"/>
      <c r="Q676" s="105"/>
    </row>
    <row r="677" ht="12.0" customHeight="1">
      <c r="E677" s="104"/>
      <c r="Q677" s="105"/>
    </row>
    <row r="678" ht="12.0" customHeight="1">
      <c r="E678" s="104"/>
      <c r="Q678" s="105"/>
    </row>
    <row r="679" ht="12.0" customHeight="1">
      <c r="E679" s="104"/>
      <c r="Q679" s="105"/>
    </row>
    <row r="680" ht="12.0" customHeight="1">
      <c r="E680" s="104"/>
      <c r="Q680" s="105"/>
    </row>
    <row r="681" ht="12.0" customHeight="1">
      <c r="E681" s="104"/>
      <c r="Q681" s="105"/>
    </row>
    <row r="682" ht="12.0" customHeight="1">
      <c r="E682" s="104"/>
      <c r="Q682" s="105"/>
    </row>
    <row r="683" ht="12.0" customHeight="1">
      <c r="E683" s="104"/>
      <c r="Q683" s="105"/>
    </row>
    <row r="684" ht="12.0" customHeight="1">
      <c r="E684" s="104"/>
      <c r="Q684" s="105"/>
    </row>
    <row r="685" ht="12.0" customHeight="1">
      <c r="E685" s="104"/>
      <c r="Q685" s="105"/>
    </row>
    <row r="686" ht="12.0" customHeight="1">
      <c r="E686" s="104"/>
      <c r="Q686" s="105"/>
    </row>
    <row r="687" ht="12.0" customHeight="1">
      <c r="E687" s="104"/>
      <c r="Q687" s="105"/>
    </row>
    <row r="688" ht="12.0" customHeight="1">
      <c r="E688" s="104"/>
      <c r="Q688" s="105"/>
    </row>
    <row r="689" ht="12.0" customHeight="1">
      <c r="E689" s="104"/>
      <c r="Q689" s="105"/>
    </row>
    <row r="690" ht="12.0" customHeight="1">
      <c r="E690" s="104"/>
      <c r="Q690" s="105"/>
    </row>
    <row r="691" ht="12.0" customHeight="1">
      <c r="E691" s="104"/>
      <c r="Q691" s="105"/>
    </row>
    <row r="692" ht="12.0" customHeight="1">
      <c r="E692" s="104"/>
      <c r="Q692" s="105"/>
    </row>
    <row r="693" ht="12.0" customHeight="1">
      <c r="E693" s="104"/>
      <c r="Q693" s="105"/>
    </row>
    <row r="694" ht="12.0" customHeight="1">
      <c r="E694" s="104"/>
      <c r="Q694" s="105"/>
    </row>
    <row r="695" ht="12.0" customHeight="1">
      <c r="E695" s="104"/>
      <c r="Q695" s="105"/>
    </row>
    <row r="696" ht="12.0" customHeight="1">
      <c r="E696" s="104"/>
      <c r="Q696" s="105"/>
    </row>
    <row r="697" ht="12.0" customHeight="1">
      <c r="E697" s="104"/>
      <c r="Q697" s="105"/>
    </row>
    <row r="698" ht="12.0" customHeight="1">
      <c r="E698" s="104"/>
      <c r="Q698" s="105"/>
    </row>
    <row r="699" ht="12.0" customHeight="1">
      <c r="E699" s="104"/>
      <c r="Q699" s="105"/>
    </row>
    <row r="700" ht="12.0" customHeight="1">
      <c r="E700" s="104"/>
      <c r="Q700" s="105"/>
    </row>
    <row r="701" ht="12.0" customHeight="1">
      <c r="E701" s="104"/>
      <c r="Q701" s="105"/>
    </row>
    <row r="702" ht="12.0" customHeight="1">
      <c r="E702" s="104"/>
      <c r="Q702" s="105"/>
    </row>
    <row r="703" ht="12.0" customHeight="1">
      <c r="E703" s="104"/>
      <c r="Q703" s="105"/>
    </row>
    <row r="704" ht="12.0" customHeight="1">
      <c r="E704" s="104"/>
      <c r="Q704" s="105"/>
    </row>
    <row r="705" ht="12.0" customHeight="1">
      <c r="E705" s="104"/>
      <c r="Q705" s="105"/>
    </row>
    <row r="706" ht="12.0" customHeight="1">
      <c r="E706" s="104"/>
      <c r="Q706" s="105"/>
    </row>
    <row r="707" ht="12.0" customHeight="1">
      <c r="E707" s="104"/>
      <c r="Q707" s="105"/>
    </row>
    <row r="708" ht="12.0" customHeight="1">
      <c r="E708" s="104"/>
      <c r="Q708" s="105"/>
    </row>
    <row r="709" ht="12.0" customHeight="1">
      <c r="E709" s="104"/>
      <c r="Q709" s="105"/>
    </row>
    <row r="710" ht="12.0" customHeight="1">
      <c r="E710" s="104"/>
      <c r="Q710" s="105"/>
    </row>
    <row r="711" ht="12.0" customHeight="1">
      <c r="E711" s="104"/>
      <c r="Q711" s="105"/>
    </row>
    <row r="712" ht="12.0" customHeight="1">
      <c r="E712" s="104"/>
      <c r="Q712" s="105"/>
    </row>
    <row r="713" ht="12.0" customHeight="1">
      <c r="E713" s="104"/>
      <c r="Q713" s="105"/>
    </row>
    <row r="714" ht="12.0" customHeight="1">
      <c r="E714" s="104"/>
      <c r="Q714" s="105"/>
    </row>
    <row r="715" ht="12.0" customHeight="1">
      <c r="E715" s="104"/>
      <c r="Q715" s="105"/>
    </row>
    <row r="716" ht="12.0" customHeight="1">
      <c r="E716" s="104"/>
      <c r="Q716" s="105"/>
    </row>
    <row r="717" ht="12.0" customHeight="1">
      <c r="E717" s="104"/>
      <c r="Q717" s="105"/>
    </row>
    <row r="718" ht="12.0" customHeight="1">
      <c r="E718" s="104"/>
      <c r="Q718" s="105"/>
    </row>
    <row r="719" ht="12.0" customHeight="1">
      <c r="E719" s="104"/>
      <c r="Q719" s="105"/>
    </row>
    <row r="720" ht="12.0" customHeight="1">
      <c r="E720" s="104"/>
      <c r="Q720" s="105"/>
    </row>
    <row r="721" ht="12.0" customHeight="1">
      <c r="E721" s="104"/>
      <c r="Q721" s="105"/>
    </row>
    <row r="722" ht="12.0" customHeight="1">
      <c r="E722" s="104"/>
      <c r="Q722" s="105"/>
    </row>
    <row r="723" ht="12.0" customHeight="1">
      <c r="E723" s="104"/>
      <c r="Q723" s="105"/>
    </row>
    <row r="724" ht="12.0" customHeight="1">
      <c r="E724" s="104"/>
      <c r="Q724" s="105"/>
    </row>
    <row r="725" ht="12.0" customHeight="1">
      <c r="E725" s="104"/>
      <c r="Q725" s="105"/>
    </row>
    <row r="726" ht="12.0" customHeight="1">
      <c r="E726" s="104"/>
      <c r="Q726" s="105"/>
    </row>
    <row r="727" ht="12.0" customHeight="1">
      <c r="E727" s="104"/>
      <c r="Q727" s="105"/>
    </row>
    <row r="728" ht="12.0" customHeight="1">
      <c r="E728" s="104"/>
      <c r="Q728" s="105"/>
    </row>
    <row r="729" ht="12.0" customHeight="1">
      <c r="E729" s="104"/>
      <c r="Q729" s="105"/>
    </row>
    <row r="730" ht="12.0" customHeight="1">
      <c r="E730" s="104"/>
      <c r="Q730" s="105"/>
    </row>
    <row r="731" ht="12.0" customHeight="1">
      <c r="E731" s="104"/>
      <c r="Q731" s="105"/>
    </row>
    <row r="732" ht="12.0" customHeight="1">
      <c r="E732" s="104"/>
      <c r="Q732" s="105"/>
    </row>
    <row r="733" ht="12.0" customHeight="1">
      <c r="E733" s="104"/>
      <c r="Q733" s="105"/>
    </row>
    <row r="734" ht="12.0" customHeight="1">
      <c r="E734" s="104"/>
      <c r="Q734" s="105"/>
    </row>
    <row r="735" ht="12.0" customHeight="1">
      <c r="E735" s="104"/>
      <c r="Q735" s="105"/>
    </row>
    <row r="736" ht="12.0" customHeight="1">
      <c r="E736" s="104"/>
      <c r="Q736" s="105"/>
    </row>
    <row r="737" ht="12.0" customHeight="1">
      <c r="E737" s="104"/>
      <c r="Q737" s="105"/>
    </row>
    <row r="738" ht="12.0" customHeight="1">
      <c r="E738" s="104"/>
      <c r="Q738" s="105"/>
    </row>
    <row r="739" ht="12.0" customHeight="1">
      <c r="E739" s="104"/>
      <c r="Q739" s="105"/>
    </row>
    <row r="740" ht="12.0" customHeight="1">
      <c r="E740" s="104"/>
      <c r="Q740" s="105"/>
    </row>
    <row r="741" ht="12.0" customHeight="1">
      <c r="E741" s="104"/>
      <c r="Q741" s="105"/>
    </row>
    <row r="742" ht="12.0" customHeight="1">
      <c r="E742" s="104"/>
      <c r="Q742" s="105"/>
    </row>
    <row r="743" ht="12.0" customHeight="1">
      <c r="E743" s="104"/>
      <c r="Q743" s="105"/>
    </row>
    <row r="744" ht="12.0" customHeight="1">
      <c r="E744" s="104"/>
      <c r="Q744" s="105"/>
    </row>
    <row r="745" ht="12.0" customHeight="1">
      <c r="E745" s="104"/>
      <c r="Q745" s="105"/>
    </row>
    <row r="746" ht="12.0" customHeight="1">
      <c r="E746" s="104"/>
      <c r="Q746" s="105"/>
    </row>
    <row r="747" ht="12.0" customHeight="1">
      <c r="E747" s="104"/>
      <c r="Q747" s="105"/>
    </row>
    <row r="748" ht="12.0" customHeight="1">
      <c r="E748" s="104"/>
      <c r="Q748" s="105"/>
    </row>
    <row r="749" ht="12.0" customHeight="1">
      <c r="E749" s="104"/>
      <c r="Q749" s="105"/>
    </row>
    <row r="750" ht="12.0" customHeight="1">
      <c r="E750" s="104"/>
      <c r="Q750" s="105"/>
    </row>
    <row r="751" ht="12.0" customHeight="1">
      <c r="E751" s="104"/>
      <c r="Q751" s="105"/>
    </row>
    <row r="752" ht="12.0" customHeight="1">
      <c r="E752" s="104"/>
      <c r="Q752" s="105"/>
    </row>
    <row r="753" ht="12.0" customHeight="1">
      <c r="E753" s="104"/>
      <c r="Q753" s="105"/>
    </row>
    <row r="754" ht="12.0" customHeight="1">
      <c r="E754" s="104"/>
      <c r="Q754" s="105"/>
    </row>
    <row r="755" ht="12.0" customHeight="1">
      <c r="E755" s="104"/>
      <c r="Q755" s="105"/>
    </row>
    <row r="756" ht="12.0" customHeight="1">
      <c r="E756" s="104"/>
      <c r="Q756" s="105"/>
    </row>
    <row r="757" ht="12.0" customHeight="1">
      <c r="E757" s="104"/>
      <c r="Q757" s="105"/>
    </row>
    <row r="758" ht="12.0" customHeight="1">
      <c r="E758" s="104"/>
      <c r="Q758" s="105"/>
    </row>
    <row r="759" ht="12.0" customHeight="1">
      <c r="E759" s="104"/>
      <c r="Q759" s="105"/>
    </row>
    <row r="760" ht="12.0" customHeight="1">
      <c r="E760" s="104"/>
      <c r="Q760" s="105"/>
    </row>
    <row r="761" ht="12.0" customHeight="1">
      <c r="E761" s="104"/>
      <c r="Q761" s="105"/>
    </row>
    <row r="762" ht="12.0" customHeight="1">
      <c r="E762" s="104"/>
      <c r="Q762" s="105"/>
    </row>
    <row r="763" ht="12.0" customHeight="1">
      <c r="E763" s="104"/>
      <c r="Q763" s="105"/>
    </row>
    <row r="764" ht="12.0" customHeight="1">
      <c r="E764" s="104"/>
      <c r="Q764" s="105"/>
    </row>
    <row r="765" ht="12.0" customHeight="1">
      <c r="E765" s="104"/>
      <c r="Q765" s="105"/>
    </row>
    <row r="766" ht="12.0" customHeight="1">
      <c r="E766" s="104"/>
      <c r="Q766" s="105"/>
    </row>
    <row r="767" ht="12.0" customHeight="1">
      <c r="E767" s="104"/>
      <c r="Q767" s="105"/>
    </row>
    <row r="768" ht="12.0" customHeight="1">
      <c r="E768" s="104"/>
      <c r="Q768" s="105"/>
    </row>
    <row r="769" ht="12.0" customHeight="1">
      <c r="E769" s="104"/>
      <c r="Q769" s="105"/>
    </row>
    <row r="770" ht="12.0" customHeight="1">
      <c r="E770" s="104"/>
      <c r="Q770" s="105"/>
    </row>
    <row r="771" ht="12.0" customHeight="1">
      <c r="E771" s="104"/>
      <c r="Q771" s="105"/>
    </row>
    <row r="772" ht="12.0" customHeight="1">
      <c r="E772" s="104"/>
      <c r="Q772" s="105"/>
    </row>
    <row r="773" ht="12.0" customHeight="1">
      <c r="E773" s="104"/>
      <c r="Q773" s="105"/>
    </row>
    <row r="774" ht="12.0" customHeight="1">
      <c r="E774" s="104"/>
      <c r="Q774" s="105"/>
    </row>
    <row r="775" ht="12.0" customHeight="1">
      <c r="E775" s="104"/>
      <c r="Q775" s="105"/>
    </row>
    <row r="776" ht="12.0" customHeight="1">
      <c r="E776" s="104"/>
      <c r="Q776" s="105"/>
    </row>
    <row r="777" ht="12.0" customHeight="1">
      <c r="E777" s="104"/>
      <c r="Q777" s="105"/>
    </row>
    <row r="778" ht="12.0" customHeight="1">
      <c r="E778" s="104"/>
      <c r="Q778" s="105"/>
    </row>
    <row r="779" ht="12.0" customHeight="1">
      <c r="E779" s="104"/>
      <c r="Q779" s="105"/>
    </row>
    <row r="780" ht="12.0" customHeight="1">
      <c r="E780" s="104"/>
      <c r="Q780" s="105"/>
    </row>
    <row r="781" ht="12.0" customHeight="1">
      <c r="E781" s="104"/>
      <c r="Q781" s="105"/>
    </row>
    <row r="782" ht="12.0" customHeight="1">
      <c r="E782" s="104"/>
      <c r="Q782" s="105"/>
    </row>
    <row r="783" ht="12.0" customHeight="1">
      <c r="E783" s="104"/>
      <c r="Q783" s="105"/>
    </row>
    <row r="784" ht="12.0" customHeight="1">
      <c r="E784" s="104"/>
      <c r="Q784" s="105"/>
    </row>
    <row r="785" ht="12.0" customHeight="1">
      <c r="E785" s="104"/>
      <c r="Q785" s="105"/>
    </row>
    <row r="786" ht="12.0" customHeight="1">
      <c r="E786" s="104"/>
      <c r="Q786" s="105"/>
    </row>
    <row r="787" ht="12.0" customHeight="1">
      <c r="E787" s="104"/>
      <c r="Q787" s="105"/>
    </row>
    <row r="788" ht="12.0" customHeight="1">
      <c r="E788" s="104"/>
      <c r="Q788" s="105"/>
    </row>
    <row r="789" ht="12.0" customHeight="1">
      <c r="E789" s="104"/>
      <c r="Q789" s="105"/>
    </row>
    <row r="790" ht="12.0" customHeight="1">
      <c r="E790" s="104"/>
      <c r="Q790" s="105"/>
    </row>
    <row r="791" ht="12.0" customHeight="1">
      <c r="E791" s="104"/>
      <c r="Q791" s="105"/>
    </row>
    <row r="792" ht="12.0" customHeight="1">
      <c r="E792" s="104"/>
      <c r="Q792" s="105"/>
    </row>
    <row r="793" ht="12.0" customHeight="1">
      <c r="E793" s="104"/>
      <c r="Q793" s="105"/>
    </row>
    <row r="794" ht="12.0" customHeight="1">
      <c r="E794" s="104"/>
      <c r="Q794" s="105"/>
    </row>
    <row r="795" ht="12.0" customHeight="1">
      <c r="E795" s="104"/>
      <c r="Q795" s="105"/>
    </row>
    <row r="796" ht="12.0" customHeight="1">
      <c r="E796" s="104"/>
      <c r="Q796" s="105"/>
    </row>
    <row r="797" ht="12.0" customHeight="1">
      <c r="E797" s="104"/>
      <c r="Q797" s="105"/>
    </row>
    <row r="798" ht="12.0" customHeight="1">
      <c r="E798" s="104"/>
      <c r="Q798" s="105"/>
    </row>
    <row r="799" ht="12.0" customHeight="1">
      <c r="E799" s="104"/>
      <c r="Q799" s="105"/>
    </row>
    <row r="800" ht="12.0" customHeight="1">
      <c r="E800" s="104"/>
      <c r="Q800" s="105"/>
    </row>
    <row r="801" ht="12.0" customHeight="1">
      <c r="E801" s="104"/>
      <c r="Q801" s="105"/>
    </row>
    <row r="802" ht="12.0" customHeight="1">
      <c r="E802" s="104"/>
      <c r="Q802" s="105"/>
    </row>
    <row r="803" ht="12.0" customHeight="1">
      <c r="E803" s="104"/>
      <c r="Q803" s="105"/>
    </row>
    <row r="804" ht="12.0" customHeight="1">
      <c r="E804" s="104"/>
      <c r="Q804" s="105"/>
    </row>
    <row r="805" ht="12.0" customHeight="1">
      <c r="E805" s="104"/>
      <c r="Q805" s="105"/>
    </row>
    <row r="806" ht="12.0" customHeight="1">
      <c r="E806" s="104"/>
      <c r="Q806" s="105"/>
    </row>
    <row r="807" ht="12.0" customHeight="1">
      <c r="E807" s="104"/>
      <c r="Q807" s="105"/>
    </row>
    <row r="808" ht="12.0" customHeight="1">
      <c r="E808" s="104"/>
      <c r="Q808" s="105"/>
    </row>
    <row r="809" ht="12.0" customHeight="1">
      <c r="E809" s="104"/>
      <c r="Q809" s="105"/>
    </row>
    <row r="810" ht="12.0" customHeight="1">
      <c r="E810" s="104"/>
      <c r="Q810" s="105"/>
    </row>
    <row r="811" ht="12.0" customHeight="1">
      <c r="E811" s="104"/>
      <c r="Q811" s="105"/>
    </row>
    <row r="812" ht="12.0" customHeight="1">
      <c r="E812" s="104"/>
      <c r="Q812" s="105"/>
    </row>
    <row r="813" ht="12.0" customHeight="1">
      <c r="E813" s="104"/>
      <c r="Q813" s="105"/>
    </row>
    <row r="814" ht="12.0" customHeight="1">
      <c r="E814" s="104"/>
      <c r="Q814" s="105"/>
    </row>
    <row r="815" ht="12.0" customHeight="1">
      <c r="E815" s="104"/>
      <c r="Q815" s="105"/>
    </row>
    <row r="816" ht="12.0" customHeight="1">
      <c r="E816" s="104"/>
      <c r="Q816" s="105"/>
    </row>
    <row r="817" ht="12.0" customHeight="1">
      <c r="E817" s="104"/>
      <c r="Q817" s="105"/>
    </row>
    <row r="818" ht="12.0" customHeight="1">
      <c r="E818" s="104"/>
      <c r="Q818" s="105"/>
    </row>
    <row r="819" ht="12.0" customHeight="1">
      <c r="E819" s="104"/>
      <c r="Q819" s="105"/>
    </row>
    <row r="820" ht="12.0" customHeight="1">
      <c r="E820" s="104"/>
      <c r="Q820" s="105"/>
    </row>
    <row r="821" ht="12.0" customHeight="1">
      <c r="E821" s="104"/>
      <c r="Q821" s="105"/>
    </row>
    <row r="822" ht="12.0" customHeight="1">
      <c r="E822" s="104"/>
      <c r="Q822" s="105"/>
    </row>
    <row r="823" ht="12.0" customHeight="1">
      <c r="E823" s="104"/>
      <c r="Q823" s="105"/>
    </row>
    <row r="824" ht="12.0" customHeight="1">
      <c r="E824" s="104"/>
      <c r="Q824" s="105"/>
    </row>
    <row r="825" ht="12.0" customHeight="1">
      <c r="E825" s="104"/>
      <c r="Q825" s="105"/>
    </row>
    <row r="826" ht="12.0" customHeight="1">
      <c r="E826" s="104"/>
      <c r="Q826" s="105"/>
    </row>
    <row r="827" ht="12.0" customHeight="1">
      <c r="E827" s="104"/>
      <c r="Q827" s="105"/>
    </row>
    <row r="828" ht="12.0" customHeight="1">
      <c r="E828" s="104"/>
      <c r="Q828" s="105"/>
    </row>
    <row r="829" ht="12.0" customHeight="1">
      <c r="E829" s="104"/>
      <c r="Q829" s="105"/>
    </row>
    <row r="830" ht="12.0" customHeight="1">
      <c r="E830" s="104"/>
      <c r="Q830" s="105"/>
    </row>
    <row r="831" ht="12.0" customHeight="1">
      <c r="E831" s="104"/>
      <c r="Q831" s="105"/>
    </row>
    <row r="832" ht="12.0" customHeight="1">
      <c r="E832" s="104"/>
      <c r="Q832" s="105"/>
    </row>
    <row r="833" ht="12.0" customHeight="1">
      <c r="E833" s="104"/>
      <c r="Q833" s="105"/>
    </row>
    <row r="834" ht="12.0" customHeight="1">
      <c r="E834" s="104"/>
      <c r="Q834" s="105"/>
    </row>
    <row r="835" ht="12.0" customHeight="1">
      <c r="E835" s="104"/>
      <c r="Q835" s="105"/>
    </row>
    <row r="836" ht="12.0" customHeight="1">
      <c r="E836" s="104"/>
      <c r="Q836" s="105"/>
    </row>
    <row r="837" ht="12.0" customHeight="1">
      <c r="E837" s="104"/>
      <c r="Q837" s="105"/>
    </row>
    <row r="838" ht="12.0" customHeight="1">
      <c r="E838" s="104"/>
      <c r="Q838" s="105"/>
    </row>
    <row r="839" ht="12.0" customHeight="1">
      <c r="E839" s="104"/>
      <c r="Q839" s="105"/>
    </row>
    <row r="840" ht="12.0" customHeight="1">
      <c r="E840" s="104"/>
      <c r="Q840" s="105"/>
    </row>
    <row r="841" ht="12.0" customHeight="1">
      <c r="E841" s="104"/>
      <c r="Q841" s="105"/>
    </row>
    <row r="842" ht="12.0" customHeight="1">
      <c r="E842" s="104"/>
      <c r="Q842" s="105"/>
    </row>
    <row r="843" ht="12.0" customHeight="1">
      <c r="E843" s="104"/>
      <c r="Q843" s="105"/>
    </row>
    <row r="844" ht="12.0" customHeight="1">
      <c r="E844" s="104"/>
      <c r="Q844" s="105"/>
    </row>
    <row r="845" ht="12.0" customHeight="1">
      <c r="E845" s="104"/>
      <c r="Q845" s="105"/>
    </row>
    <row r="846" ht="12.0" customHeight="1">
      <c r="E846" s="104"/>
      <c r="Q846" s="105"/>
    </row>
    <row r="847" ht="12.0" customHeight="1">
      <c r="E847" s="104"/>
      <c r="Q847" s="105"/>
    </row>
    <row r="848" ht="12.0" customHeight="1">
      <c r="E848" s="104"/>
      <c r="Q848" s="105"/>
    </row>
    <row r="849" ht="12.0" customHeight="1">
      <c r="E849" s="104"/>
      <c r="Q849" s="105"/>
    </row>
    <row r="850" ht="12.0" customHeight="1">
      <c r="E850" s="104"/>
      <c r="Q850" s="105"/>
    </row>
    <row r="851" ht="12.0" customHeight="1">
      <c r="E851" s="104"/>
      <c r="Q851" s="105"/>
    </row>
    <row r="852" ht="12.0" customHeight="1">
      <c r="E852" s="104"/>
      <c r="Q852" s="105"/>
    </row>
    <row r="853" ht="12.0" customHeight="1">
      <c r="E853" s="104"/>
      <c r="Q853" s="105"/>
    </row>
    <row r="854" ht="12.0" customHeight="1">
      <c r="E854" s="104"/>
      <c r="Q854" s="105"/>
    </row>
    <row r="855" ht="12.0" customHeight="1">
      <c r="E855" s="104"/>
      <c r="Q855" s="105"/>
    </row>
    <row r="856" ht="12.0" customHeight="1">
      <c r="E856" s="104"/>
      <c r="Q856" s="105"/>
    </row>
    <row r="857" ht="12.0" customHeight="1">
      <c r="E857" s="104"/>
      <c r="Q857" s="105"/>
    </row>
    <row r="858" ht="12.0" customHeight="1">
      <c r="E858" s="104"/>
      <c r="Q858" s="105"/>
    </row>
    <row r="859" ht="12.0" customHeight="1">
      <c r="E859" s="104"/>
      <c r="Q859" s="105"/>
    </row>
    <row r="860" ht="12.0" customHeight="1">
      <c r="E860" s="104"/>
      <c r="Q860" s="105"/>
    </row>
    <row r="861" ht="12.0" customHeight="1">
      <c r="E861" s="104"/>
      <c r="Q861" s="105"/>
    </row>
    <row r="862" ht="12.0" customHeight="1">
      <c r="E862" s="104"/>
      <c r="Q862" s="105"/>
    </row>
    <row r="863" ht="12.0" customHeight="1">
      <c r="E863" s="104"/>
      <c r="Q863" s="105"/>
    </row>
    <row r="864" ht="12.0" customHeight="1">
      <c r="E864" s="104"/>
      <c r="Q864" s="105"/>
    </row>
    <row r="865" ht="12.0" customHeight="1">
      <c r="E865" s="104"/>
      <c r="Q865" s="105"/>
    </row>
    <row r="866" ht="12.0" customHeight="1">
      <c r="E866" s="104"/>
      <c r="Q866" s="105"/>
    </row>
    <row r="867" ht="12.0" customHeight="1">
      <c r="E867" s="104"/>
      <c r="Q867" s="105"/>
    </row>
    <row r="868" ht="12.0" customHeight="1">
      <c r="E868" s="104"/>
      <c r="Q868" s="105"/>
    </row>
    <row r="869" ht="12.0" customHeight="1">
      <c r="E869" s="104"/>
      <c r="Q869" s="105"/>
    </row>
    <row r="870" ht="12.0" customHeight="1">
      <c r="E870" s="104"/>
      <c r="Q870" s="105"/>
    </row>
    <row r="871" ht="12.0" customHeight="1">
      <c r="E871" s="104"/>
      <c r="Q871" s="105"/>
    </row>
    <row r="872" ht="12.0" customHeight="1">
      <c r="E872" s="104"/>
      <c r="Q872" s="105"/>
    </row>
    <row r="873" ht="12.0" customHeight="1">
      <c r="E873" s="104"/>
      <c r="Q873" s="105"/>
    </row>
    <row r="874" ht="12.0" customHeight="1">
      <c r="E874" s="104"/>
      <c r="Q874" s="105"/>
    </row>
    <row r="875" ht="12.0" customHeight="1">
      <c r="E875" s="104"/>
      <c r="Q875" s="105"/>
    </row>
    <row r="876" ht="12.0" customHeight="1">
      <c r="E876" s="104"/>
      <c r="Q876" s="105"/>
    </row>
    <row r="877" ht="12.0" customHeight="1">
      <c r="E877" s="104"/>
      <c r="Q877" s="105"/>
    </row>
    <row r="878" ht="12.0" customHeight="1">
      <c r="E878" s="104"/>
      <c r="Q878" s="105"/>
    </row>
    <row r="879" ht="12.0" customHeight="1">
      <c r="E879" s="104"/>
      <c r="Q879" s="105"/>
    </row>
    <row r="880" ht="12.0" customHeight="1">
      <c r="E880" s="104"/>
      <c r="Q880" s="105"/>
    </row>
    <row r="881" ht="12.0" customHeight="1">
      <c r="E881" s="104"/>
      <c r="Q881" s="105"/>
    </row>
    <row r="882" ht="12.0" customHeight="1">
      <c r="E882" s="104"/>
      <c r="Q882" s="105"/>
    </row>
    <row r="883" ht="12.0" customHeight="1">
      <c r="E883" s="104"/>
      <c r="Q883" s="105"/>
    </row>
    <row r="884" ht="12.0" customHeight="1">
      <c r="E884" s="104"/>
      <c r="Q884" s="105"/>
    </row>
    <row r="885" ht="12.0" customHeight="1">
      <c r="E885" s="104"/>
      <c r="Q885" s="105"/>
    </row>
    <row r="886" ht="12.0" customHeight="1">
      <c r="E886" s="104"/>
      <c r="Q886" s="105"/>
    </row>
    <row r="887" ht="12.0" customHeight="1">
      <c r="E887" s="104"/>
      <c r="Q887" s="105"/>
    </row>
    <row r="888" ht="12.0" customHeight="1">
      <c r="E888" s="104"/>
      <c r="Q888" s="105"/>
    </row>
    <row r="889" ht="12.0" customHeight="1">
      <c r="E889" s="104"/>
      <c r="Q889" s="105"/>
    </row>
    <row r="890" ht="12.0" customHeight="1">
      <c r="E890" s="104"/>
      <c r="Q890" s="105"/>
    </row>
    <row r="891" ht="12.0" customHeight="1">
      <c r="E891" s="104"/>
      <c r="Q891" s="105"/>
    </row>
    <row r="892" ht="12.0" customHeight="1">
      <c r="E892" s="104"/>
      <c r="Q892" s="105"/>
    </row>
    <row r="893" ht="12.0" customHeight="1">
      <c r="E893" s="104"/>
      <c r="Q893" s="105"/>
    </row>
    <row r="894" ht="12.0" customHeight="1">
      <c r="E894" s="104"/>
      <c r="Q894" s="105"/>
    </row>
    <row r="895" ht="12.0" customHeight="1">
      <c r="E895" s="104"/>
      <c r="Q895" s="105"/>
    </row>
    <row r="896" ht="12.0" customHeight="1">
      <c r="E896" s="104"/>
      <c r="Q896" s="105"/>
    </row>
    <row r="897" ht="12.0" customHeight="1">
      <c r="E897" s="104"/>
      <c r="Q897" s="105"/>
    </row>
    <row r="898" ht="12.0" customHeight="1">
      <c r="E898" s="104"/>
      <c r="Q898" s="105"/>
    </row>
    <row r="899" ht="12.0" customHeight="1">
      <c r="E899" s="104"/>
      <c r="Q899" s="105"/>
    </row>
    <row r="900" ht="12.0" customHeight="1">
      <c r="E900" s="104"/>
      <c r="Q900" s="105"/>
    </row>
    <row r="901" ht="12.0" customHeight="1">
      <c r="E901" s="104"/>
      <c r="Q901" s="105"/>
    </row>
    <row r="902" ht="12.0" customHeight="1">
      <c r="E902" s="104"/>
      <c r="Q902" s="105"/>
    </row>
    <row r="903" ht="12.0" customHeight="1">
      <c r="E903" s="104"/>
      <c r="Q903" s="105"/>
    </row>
    <row r="904" ht="12.0" customHeight="1">
      <c r="E904" s="104"/>
      <c r="Q904" s="105"/>
    </row>
    <row r="905" ht="12.0" customHeight="1">
      <c r="E905" s="104"/>
      <c r="Q905" s="105"/>
    </row>
    <row r="906" ht="12.0" customHeight="1">
      <c r="E906" s="104"/>
      <c r="Q906" s="105"/>
    </row>
    <row r="907" ht="12.0" customHeight="1">
      <c r="E907" s="104"/>
      <c r="Q907" s="105"/>
    </row>
    <row r="908" ht="12.0" customHeight="1">
      <c r="E908" s="104"/>
      <c r="Q908" s="105"/>
    </row>
    <row r="909" ht="12.0" customHeight="1">
      <c r="E909" s="104"/>
      <c r="Q909" s="105"/>
    </row>
    <row r="910" ht="12.0" customHeight="1">
      <c r="E910" s="104"/>
      <c r="Q910" s="105"/>
    </row>
    <row r="911" ht="12.0" customHeight="1">
      <c r="E911" s="104"/>
      <c r="Q911" s="105"/>
    </row>
    <row r="912" ht="12.0" customHeight="1">
      <c r="E912" s="104"/>
      <c r="Q912" s="105"/>
    </row>
    <row r="913" ht="12.0" customHeight="1">
      <c r="E913" s="104"/>
      <c r="Q913" s="105"/>
    </row>
    <row r="914" ht="12.0" customHeight="1">
      <c r="E914" s="104"/>
      <c r="Q914" s="105"/>
    </row>
    <row r="915" ht="12.0" customHeight="1">
      <c r="E915" s="104"/>
      <c r="Q915" s="105"/>
    </row>
    <row r="916" ht="12.0" customHeight="1">
      <c r="E916" s="104"/>
      <c r="Q916" s="105"/>
    </row>
    <row r="917" ht="12.0" customHeight="1">
      <c r="E917" s="104"/>
      <c r="Q917" s="105"/>
    </row>
    <row r="918" ht="12.0" customHeight="1">
      <c r="E918" s="104"/>
      <c r="Q918" s="105"/>
    </row>
    <row r="919" ht="12.0" customHeight="1">
      <c r="E919" s="104"/>
      <c r="Q919" s="105"/>
    </row>
    <row r="920" ht="12.0" customHeight="1">
      <c r="E920" s="104"/>
      <c r="Q920" s="105"/>
    </row>
    <row r="921" ht="12.0" customHeight="1">
      <c r="E921" s="104"/>
      <c r="Q921" s="105"/>
    </row>
    <row r="922" ht="12.0" customHeight="1">
      <c r="E922" s="104"/>
      <c r="Q922" s="105"/>
    </row>
    <row r="923" ht="12.0" customHeight="1">
      <c r="E923" s="104"/>
      <c r="Q923" s="105"/>
    </row>
    <row r="924" ht="12.0" customHeight="1">
      <c r="E924" s="104"/>
      <c r="Q924" s="105"/>
    </row>
    <row r="925" ht="12.0" customHeight="1">
      <c r="E925" s="104"/>
      <c r="Q925" s="105"/>
    </row>
    <row r="926" ht="12.0" customHeight="1">
      <c r="E926" s="104"/>
      <c r="Q926" s="105"/>
    </row>
    <row r="927" ht="12.0" customHeight="1">
      <c r="E927" s="104"/>
      <c r="Q927" s="105"/>
    </row>
    <row r="928" ht="12.0" customHeight="1">
      <c r="E928" s="104"/>
      <c r="Q928" s="105"/>
    </row>
    <row r="929" ht="12.0" customHeight="1">
      <c r="E929" s="104"/>
      <c r="Q929" s="105"/>
    </row>
    <row r="930" ht="12.0" customHeight="1">
      <c r="E930" s="104"/>
      <c r="Q930" s="105"/>
    </row>
    <row r="931" ht="12.0" customHeight="1">
      <c r="E931" s="104"/>
      <c r="Q931" s="105"/>
    </row>
    <row r="932" ht="12.0" customHeight="1">
      <c r="E932" s="104"/>
      <c r="Q932" s="105"/>
    </row>
    <row r="933" ht="12.0" customHeight="1">
      <c r="E933" s="104"/>
      <c r="Q933" s="105"/>
    </row>
    <row r="934" ht="12.0" customHeight="1">
      <c r="E934" s="104"/>
      <c r="Q934" s="105"/>
    </row>
    <row r="935" ht="12.0" customHeight="1">
      <c r="E935" s="104"/>
      <c r="Q935" s="105"/>
    </row>
    <row r="936" ht="12.0" customHeight="1">
      <c r="E936" s="104"/>
      <c r="Q936" s="105"/>
    </row>
    <row r="937" ht="12.0" customHeight="1">
      <c r="E937" s="104"/>
      <c r="Q937" s="105"/>
    </row>
    <row r="938" ht="12.0" customHeight="1">
      <c r="E938" s="104"/>
      <c r="Q938" s="105"/>
    </row>
    <row r="939" ht="12.0" customHeight="1">
      <c r="E939" s="104"/>
      <c r="Q939" s="105"/>
    </row>
    <row r="940" ht="12.0" customHeight="1">
      <c r="E940" s="104"/>
      <c r="Q940" s="105"/>
    </row>
    <row r="941" ht="12.0" customHeight="1">
      <c r="E941" s="104"/>
      <c r="Q941" s="105"/>
    </row>
    <row r="942" ht="12.0" customHeight="1">
      <c r="E942" s="104"/>
      <c r="Q942" s="105"/>
    </row>
    <row r="943" ht="12.0" customHeight="1">
      <c r="E943" s="104"/>
      <c r="Q943" s="105"/>
    </row>
    <row r="944" ht="12.0" customHeight="1">
      <c r="E944" s="104"/>
      <c r="Q944" s="105"/>
    </row>
    <row r="945" ht="12.0" customHeight="1">
      <c r="E945" s="104"/>
      <c r="Q945" s="105"/>
    </row>
    <row r="946" ht="12.0" customHeight="1">
      <c r="E946" s="104"/>
      <c r="Q946" s="105"/>
    </row>
    <row r="947" ht="12.0" customHeight="1">
      <c r="E947" s="104"/>
      <c r="Q947" s="105"/>
    </row>
    <row r="948" ht="12.0" customHeight="1">
      <c r="E948" s="104"/>
      <c r="Q948" s="105"/>
    </row>
    <row r="949" ht="12.0" customHeight="1">
      <c r="E949" s="104"/>
      <c r="Q949" s="105"/>
    </row>
    <row r="950" ht="12.0" customHeight="1">
      <c r="E950" s="104"/>
      <c r="Q950" s="105"/>
    </row>
    <row r="951" ht="12.0" customHeight="1">
      <c r="E951" s="104"/>
      <c r="Q951" s="105"/>
    </row>
    <row r="952" ht="12.0" customHeight="1">
      <c r="E952" s="104"/>
      <c r="Q952" s="105"/>
    </row>
    <row r="953" ht="12.0" customHeight="1">
      <c r="E953" s="104"/>
      <c r="Q953" s="105"/>
    </row>
    <row r="954" ht="12.0" customHeight="1">
      <c r="E954" s="104"/>
      <c r="Q954" s="105"/>
    </row>
    <row r="955" ht="12.0" customHeight="1">
      <c r="E955" s="104"/>
      <c r="Q955" s="105"/>
    </row>
    <row r="956" ht="12.0" customHeight="1">
      <c r="E956" s="104"/>
      <c r="Q956" s="105"/>
    </row>
    <row r="957" ht="12.0" customHeight="1">
      <c r="E957" s="104"/>
      <c r="Q957" s="105"/>
    </row>
    <row r="958" ht="12.0" customHeight="1">
      <c r="E958" s="104"/>
      <c r="Q958" s="105"/>
    </row>
    <row r="959" ht="12.0" customHeight="1">
      <c r="E959" s="104"/>
      <c r="Q959" s="105"/>
    </row>
    <row r="960" ht="12.0" customHeight="1">
      <c r="E960" s="104"/>
      <c r="Q960" s="105"/>
    </row>
    <row r="961" ht="12.0" customHeight="1">
      <c r="E961" s="104"/>
      <c r="Q961" s="105"/>
    </row>
    <row r="962" ht="12.0" customHeight="1">
      <c r="E962" s="104"/>
      <c r="Q962" s="105"/>
    </row>
    <row r="963" ht="12.0" customHeight="1">
      <c r="E963" s="104"/>
      <c r="Q963" s="105"/>
    </row>
    <row r="964" ht="12.0" customHeight="1">
      <c r="E964" s="104"/>
      <c r="Q964" s="105"/>
    </row>
    <row r="965" ht="12.0" customHeight="1">
      <c r="E965" s="104"/>
      <c r="Q965" s="105"/>
    </row>
    <row r="966" ht="12.0" customHeight="1">
      <c r="E966" s="104"/>
      <c r="Q966" s="105"/>
    </row>
    <row r="967" ht="12.0" customHeight="1">
      <c r="E967" s="104"/>
      <c r="Q967" s="105"/>
    </row>
    <row r="968" ht="12.0" customHeight="1">
      <c r="E968" s="104"/>
      <c r="Q968" s="105"/>
    </row>
    <row r="969" ht="12.0" customHeight="1">
      <c r="E969" s="104"/>
      <c r="Q969" s="105"/>
    </row>
    <row r="970" ht="12.0" customHeight="1">
      <c r="E970" s="104"/>
      <c r="Q970" s="105"/>
    </row>
    <row r="971" ht="12.0" customHeight="1">
      <c r="E971" s="104"/>
      <c r="Q971" s="105"/>
    </row>
    <row r="972" ht="12.0" customHeight="1">
      <c r="E972" s="104"/>
      <c r="Q972" s="105"/>
    </row>
    <row r="973" ht="12.0" customHeight="1">
      <c r="E973" s="104"/>
      <c r="Q973" s="105"/>
    </row>
    <row r="974" ht="12.0" customHeight="1">
      <c r="E974" s="104"/>
      <c r="Q974" s="105"/>
    </row>
    <row r="975" ht="12.0" customHeight="1">
      <c r="E975" s="104"/>
      <c r="Q975" s="105"/>
    </row>
    <row r="976" ht="12.0" customHeight="1">
      <c r="E976" s="104"/>
      <c r="Q976" s="105"/>
    </row>
    <row r="977" ht="12.0" customHeight="1">
      <c r="E977" s="104"/>
      <c r="Q977" s="105"/>
    </row>
    <row r="978" ht="12.0" customHeight="1">
      <c r="E978" s="104"/>
      <c r="Q978" s="105"/>
    </row>
    <row r="979" ht="12.0" customHeight="1">
      <c r="E979" s="104"/>
      <c r="Q979" s="105"/>
    </row>
    <row r="980" ht="12.0" customHeight="1">
      <c r="E980" s="104"/>
      <c r="Q980" s="105"/>
    </row>
    <row r="981" ht="12.0" customHeight="1">
      <c r="E981" s="104"/>
      <c r="Q981" s="105"/>
    </row>
    <row r="982" ht="12.0" customHeight="1">
      <c r="E982" s="104"/>
      <c r="Q982" s="105"/>
    </row>
    <row r="983" ht="12.0" customHeight="1">
      <c r="E983" s="104"/>
      <c r="Q983" s="105"/>
    </row>
    <row r="984" ht="12.0" customHeight="1">
      <c r="E984" s="104"/>
      <c r="Q984" s="105"/>
    </row>
    <row r="985" ht="12.0" customHeight="1">
      <c r="E985" s="104"/>
      <c r="Q985" s="105"/>
    </row>
    <row r="986" ht="12.0" customHeight="1">
      <c r="E986" s="104"/>
      <c r="Q986" s="105"/>
    </row>
    <row r="987" ht="12.0" customHeight="1">
      <c r="E987" s="104"/>
      <c r="Q987" s="105"/>
    </row>
    <row r="988" ht="12.0" customHeight="1">
      <c r="E988" s="104"/>
      <c r="Q988" s="105"/>
    </row>
    <row r="989" ht="12.0" customHeight="1">
      <c r="E989" s="104"/>
      <c r="Q989" s="105"/>
    </row>
    <row r="990" ht="12.0" customHeight="1">
      <c r="E990" s="104"/>
      <c r="Q990" s="105"/>
    </row>
    <row r="991" ht="12.0" customHeight="1">
      <c r="E991" s="104"/>
      <c r="Q991" s="105"/>
    </row>
    <row r="992" ht="12.0" customHeight="1">
      <c r="E992" s="104"/>
      <c r="Q992" s="105"/>
    </row>
    <row r="993" ht="12.0" customHeight="1">
      <c r="E993" s="104"/>
      <c r="Q993" s="105"/>
    </row>
    <row r="994" ht="12.0" customHeight="1">
      <c r="E994" s="104"/>
      <c r="Q994" s="105"/>
    </row>
    <row r="995" ht="12.0" customHeight="1">
      <c r="E995" s="104"/>
      <c r="Q995" s="105"/>
    </row>
    <row r="996" ht="12.0" customHeight="1">
      <c r="E996" s="104"/>
      <c r="Q996" s="105"/>
    </row>
    <row r="997" ht="12.0" customHeight="1">
      <c r="E997" s="104"/>
      <c r="Q997" s="105"/>
    </row>
    <row r="998" ht="12.0" customHeight="1">
      <c r="E998" s="104"/>
      <c r="Q998" s="105"/>
    </row>
    <row r="999" ht="12.0" customHeight="1">
      <c r="E999" s="104"/>
      <c r="Q999" s="105"/>
    </row>
    <row r="1000" ht="12.0" customHeight="1">
      <c r="E1000" s="104"/>
      <c r="Q1000" s="105"/>
    </row>
  </sheetData>
  <mergeCells count="29">
    <mergeCell ref="B2:B3"/>
    <mergeCell ref="C2:D3"/>
    <mergeCell ref="E2:E3"/>
    <mergeCell ref="F2:H2"/>
    <mergeCell ref="I2:K2"/>
    <mergeCell ref="F3:G3"/>
    <mergeCell ref="H3:K3"/>
    <mergeCell ref="F8:M8"/>
    <mergeCell ref="C11:J11"/>
    <mergeCell ref="K11:M11"/>
    <mergeCell ref="N11:P11"/>
    <mergeCell ref="C5:D5"/>
    <mergeCell ref="F5:K5"/>
    <mergeCell ref="L5:M5"/>
    <mergeCell ref="N5:O5"/>
    <mergeCell ref="F6:K6"/>
    <mergeCell ref="L6:M6"/>
    <mergeCell ref="N6:O6"/>
    <mergeCell ref="C66:E66"/>
    <mergeCell ref="C67:E67"/>
    <mergeCell ref="C69:E69"/>
    <mergeCell ref="C70:E70"/>
    <mergeCell ref="C6:D6"/>
    <mergeCell ref="B8:C8"/>
    <mergeCell ref="C61:L61"/>
    <mergeCell ref="B62:L62"/>
    <mergeCell ref="B63:L63"/>
    <mergeCell ref="B65:B70"/>
    <mergeCell ref="C65:E65"/>
  </mergeCells>
  <hyperlinks>
    <hyperlink r:id="rId1" ref="H3"/>
    <hyperlink r:id="rId2" ref="B14"/>
    <hyperlink r:id="rId3" ref="B15"/>
    <hyperlink r:id="rId4" ref="B16"/>
    <hyperlink r:id="rId5" ref="B17"/>
    <hyperlink r:id="rId6" ref="B18"/>
    <hyperlink r:id="rId7" ref="B19"/>
    <hyperlink r:id="rId8" ref="B20"/>
    <hyperlink r:id="rId9" ref="B21"/>
    <hyperlink r:id="rId10" ref="B22"/>
    <hyperlink r:id="rId11" ref="B23"/>
    <hyperlink r:id="rId12" ref="B24"/>
    <hyperlink r:id="rId13" ref="B25"/>
    <hyperlink r:id="rId14" ref="C70"/>
  </hyperlinks>
  <printOptions/>
  <pageMargins bottom="1.0" footer="0.0" header="0.0" left="0.75" right="0.75" top="1.0"/>
  <pageSetup paperSize="9" orientation="portrait"/>
  <drawing r:id="rId15"/>
</worksheet>
</file>