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mmande TOTALE" sheetId="1" r:id="rId4"/>
    <sheet state="visible" name="VOLX -Prises PU " sheetId="2" r:id="rId5"/>
    <sheet state="visible" name="VOLX - Prises PE" sheetId="3" r:id="rId6"/>
    <sheet state="visible" name="VOLX - Prises Dual Texture" sheetId="4" r:id="rId7"/>
    <sheet state="visible" name="INSPIR - Prises PE PU" sheetId="5" r:id="rId8"/>
    <sheet state="visible" name="FREESTONE - Prises PE" sheetId="6" r:id="rId9"/>
    <sheet state="visible" name="VOLX - Volumes BOIS" sheetId="7" r:id="rId10"/>
    <sheet state="visible" name="ILLUSION - Volumes Fibre" sheetId="8" r:id="rId11"/>
    <sheet state="visible" name="IFSC" sheetId="9" r:id="rId12"/>
  </sheets>
  <definedNames>
    <definedName name="view">#REF!</definedName>
    <definedName name="http___volxholds_com_shop_volumes_delta_1">#REF!</definedName>
  </definedNames>
  <calcPr/>
  <extLst>
    <ext uri="GoogleSheetsCustomDataVersion2">
      <go:sheetsCustomData xmlns:go="http://customooxmlschemas.google.com/" r:id="rId13" roundtripDataChecksum="xuuA5blc2N4hnW1mmtRHI1WZHR7fUNcBXh87Eyfv+08="/>
    </ext>
  </extLst>
</workbook>
</file>

<file path=xl/sharedStrings.xml><?xml version="1.0" encoding="utf-8"?>
<sst xmlns="http://schemas.openxmlformats.org/spreadsheetml/2006/main" count="2349" uniqueCount="888">
  <si>
    <r>
      <rPr>
        <rFont val="Arial"/>
        <b/>
        <color theme="1"/>
        <sz val="14.0"/>
        <u/>
      </rPr>
      <t>MODE D'EMPLOI :</t>
    </r>
    <r>
      <rPr>
        <rFont val="Arial"/>
        <color theme="1"/>
        <sz val="14.0"/>
      </rPr>
      <t xml:space="preserve">
1 - Répondez aux </t>
    </r>
    <r>
      <rPr>
        <rFont val="Arial"/>
        <b/>
        <color rgb="FFFF0000"/>
        <sz val="14.0"/>
      </rPr>
      <t>questions ci-dessous en rouge</t>
    </r>
    <r>
      <rPr>
        <rFont val="Arial"/>
        <color theme="1"/>
        <sz val="14.0"/>
      </rPr>
      <t xml:space="preserve">.
2 - </t>
    </r>
    <r>
      <rPr>
        <rFont val="Arial"/>
        <b/>
        <color theme="1"/>
        <sz val="14.0"/>
      </rPr>
      <t>Complétez les autres onglets</t>
    </r>
    <r>
      <rPr>
        <rFont val="Arial"/>
        <color theme="1"/>
        <sz val="14.0"/>
      </rPr>
      <t xml:space="preserve"> répartis par gamme et/ou matériau (PE/PU).
3 - Cet onglet "Commande totale" se mettra à jour automatiquement.
4 - </t>
    </r>
    <r>
      <rPr>
        <rFont val="Arial"/>
        <b/>
        <color theme="1"/>
        <sz val="14.0"/>
      </rPr>
      <t>Envoyez le fichier</t>
    </r>
    <r>
      <rPr>
        <rFont val="Arial"/>
        <color theme="1"/>
        <sz val="14.0"/>
      </rPr>
      <t xml:space="preserve"> à l.busetta@volxholds.com.
Si besoin d'aide pour le remplir : </t>
    </r>
    <r>
      <rPr>
        <rFont val="Arial"/>
        <b/>
        <color theme="1"/>
        <sz val="14.0"/>
      </rPr>
      <t>06 08 15 94 18</t>
    </r>
    <r>
      <rPr>
        <rFont val="Arial"/>
        <color theme="1"/>
        <sz val="14.0"/>
      </rPr>
      <t>.
BON À SAVOIR : frais de port non inclus. Durée de validité du devis : 1 mois</t>
    </r>
  </si>
  <si>
    <t>Inclure la visserie dans votre devis :</t>
  </si>
  <si>
    <t>NON</t>
  </si>
  <si>
    <t>TAUX DE CHANGE</t>
  </si>
  <si>
    <t>1 Euro</t>
  </si>
  <si>
    <t>Préciser l'adresse de livraison :</t>
  </si>
  <si>
    <t>adresse de livraison</t>
  </si>
  <si>
    <t>Préciser la date d'expédition limite :</t>
  </si>
  <si>
    <t>dd/mm/yyy</t>
  </si>
  <si>
    <t>Récapitulatif Bon de Commande (en EUROS) :</t>
  </si>
  <si>
    <t xml:space="preserve">Répartition des prises et volumes (en QUANTITE) : </t>
  </si>
  <si>
    <t>Remises ( à remplir par VOLX)</t>
  </si>
  <si>
    <t>Code élément</t>
  </si>
  <si>
    <t>PV HT</t>
  </si>
  <si>
    <t>CHC10X30</t>
  </si>
  <si>
    <t>HT</t>
  </si>
  <si>
    <t xml:space="preserve">HT remisé </t>
  </si>
  <si>
    <t>TOTAL CHF</t>
  </si>
  <si>
    <t>Gamme</t>
  </si>
  <si>
    <t>Nb de prises</t>
  </si>
  <si>
    <t>Part %</t>
  </si>
  <si>
    <t>%</t>
  </si>
  <si>
    <t>CHC10X40</t>
  </si>
  <si>
    <r>
      <rPr>
        <rFont val="Arial"/>
        <b/>
        <color theme="1"/>
        <sz val="10.0"/>
      </rPr>
      <t xml:space="preserve">VOLX - </t>
    </r>
    <r>
      <rPr>
        <rFont val="Arial"/>
        <b val="0"/>
        <color theme="1"/>
        <sz val="10.0"/>
      </rPr>
      <t>Prises PU</t>
    </r>
  </si>
  <si>
    <r>
      <rPr>
        <rFont val="Arial"/>
        <b/>
        <color theme="1"/>
        <sz val="10.0"/>
      </rPr>
      <t xml:space="preserve">VOLX - </t>
    </r>
    <r>
      <rPr>
        <rFont val="Arial"/>
        <b val="0"/>
        <color theme="1"/>
        <sz val="10.0"/>
      </rPr>
      <t>Prises PU</t>
    </r>
  </si>
  <si>
    <r>
      <rPr>
        <rFont val="Arial"/>
        <b/>
        <color theme="1"/>
        <sz val="10.0"/>
      </rPr>
      <t xml:space="preserve">% VOLX - </t>
    </r>
    <r>
      <rPr>
        <rFont val="Arial"/>
        <b val="0"/>
        <color theme="1"/>
        <sz val="10.0"/>
      </rPr>
      <t>Prises PU</t>
    </r>
  </si>
  <si>
    <t>CHC10X50</t>
  </si>
  <si>
    <r>
      <rPr>
        <rFont val="Arial"/>
        <b/>
        <color theme="1"/>
        <sz val="10.0"/>
      </rPr>
      <t xml:space="preserve">VOLX - </t>
    </r>
    <r>
      <rPr>
        <rFont val="Arial"/>
        <b val="0"/>
        <color theme="1"/>
        <sz val="10.0"/>
      </rPr>
      <t>Prises PE</t>
    </r>
  </si>
  <si>
    <r>
      <rPr>
        <rFont val="Arial"/>
        <b/>
        <color theme="1"/>
        <sz val="10.0"/>
      </rPr>
      <t xml:space="preserve">VOLX - </t>
    </r>
    <r>
      <rPr>
        <rFont val="Arial"/>
        <b val="0"/>
        <color theme="1"/>
        <sz val="10.0"/>
      </rPr>
      <t>Prises PE</t>
    </r>
  </si>
  <si>
    <r>
      <rPr>
        <rFont val="Arial"/>
        <b/>
        <color theme="1"/>
        <sz val="10.0"/>
      </rPr>
      <t xml:space="preserve">% VOLX - </t>
    </r>
    <r>
      <rPr>
        <rFont val="Arial"/>
        <b val="0"/>
        <color theme="1"/>
        <sz val="10.0"/>
      </rPr>
      <t>Prises PE</t>
    </r>
  </si>
  <si>
    <t>CHC10X60</t>
  </si>
  <si>
    <r>
      <rPr>
        <rFont val="Arial"/>
        <b/>
        <color theme="1"/>
        <sz val="10.0"/>
      </rPr>
      <t xml:space="preserve">VOLX - </t>
    </r>
    <r>
      <rPr>
        <rFont val="Arial"/>
        <b val="0"/>
        <color theme="1"/>
        <sz val="10.0"/>
      </rPr>
      <t>Prises Dual texture</t>
    </r>
  </si>
  <si>
    <r>
      <rPr>
        <rFont val="Arial"/>
        <b/>
        <color theme="1"/>
        <sz val="10.0"/>
      </rPr>
      <t xml:space="preserve">VOLX - </t>
    </r>
    <r>
      <rPr>
        <rFont val="Arial"/>
        <b val="0"/>
        <color theme="1"/>
        <sz val="10.0"/>
      </rPr>
      <t>Prises Dual texture</t>
    </r>
  </si>
  <si>
    <r>
      <rPr>
        <rFont val="Arial"/>
        <b/>
        <color theme="1"/>
        <sz val="10.0"/>
      </rPr>
      <t xml:space="preserve">% VOLX - </t>
    </r>
    <r>
      <rPr>
        <rFont val="Arial"/>
        <b val="0"/>
        <color theme="1"/>
        <sz val="10.0"/>
      </rPr>
      <t>Prises Dual texture</t>
    </r>
  </si>
  <si>
    <t>CHC10X70</t>
  </si>
  <si>
    <r>
      <rPr>
        <rFont val="Arial"/>
        <b/>
        <color theme="1"/>
        <sz val="10.0"/>
      </rPr>
      <t xml:space="preserve">INSPIR - </t>
    </r>
    <r>
      <rPr>
        <rFont val="Arial"/>
        <b val="0"/>
        <color theme="1"/>
        <sz val="10.0"/>
      </rPr>
      <t>Prises PE PU</t>
    </r>
  </si>
  <si>
    <r>
      <rPr>
        <rFont val="Arial"/>
        <b/>
        <color theme="1"/>
        <sz val="10.0"/>
      </rPr>
      <t xml:space="preserve">INSPIR - </t>
    </r>
    <r>
      <rPr>
        <rFont val="Arial"/>
        <b val="0"/>
        <color theme="1"/>
        <sz val="10.0"/>
      </rPr>
      <t>Prises PE PU</t>
    </r>
  </si>
  <si>
    <r>
      <rPr>
        <rFont val="Arial"/>
        <b/>
        <color theme="1"/>
        <sz val="10.0"/>
      </rPr>
      <t xml:space="preserve">% INSPIR - </t>
    </r>
    <r>
      <rPr>
        <rFont val="Arial"/>
        <b val="0"/>
        <color theme="1"/>
        <sz val="10.0"/>
      </rPr>
      <t>Prises PE PU</t>
    </r>
  </si>
  <si>
    <t>CHC10X80</t>
  </si>
  <si>
    <r>
      <rPr>
        <rFont val="Arial"/>
        <b/>
        <color theme="1"/>
        <sz val="10.0"/>
      </rPr>
      <t xml:space="preserve">FREESTONE - </t>
    </r>
    <r>
      <rPr>
        <rFont val="Arial"/>
        <b val="0"/>
        <color theme="1"/>
        <sz val="10.0"/>
      </rPr>
      <t>Prises PE</t>
    </r>
  </si>
  <si>
    <r>
      <rPr>
        <rFont val="Arial"/>
        <b/>
        <color theme="1"/>
        <sz val="10.0"/>
      </rPr>
      <t xml:space="preserve">FREESTONE - </t>
    </r>
    <r>
      <rPr>
        <rFont val="Arial"/>
        <b val="0"/>
        <color theme="1"/>
        <sz val="10.0"/>
      </rPr>
      <t>Prises PE</t>
    </r>
  </si>
  <si>
    <r>
      <rPr>
        <rFont val="Arial"/>
        <b/>
        <color theme="1"/>
        <sz val="10.0"/>
      </rPr>
      <t xml:space="preserve">% FREESTONE - </t>
    </r>
    <r>
      <rPr>
        <rFont val="Arial"/>
        <b val="0"/>
        <color theme="1"/>
        <sz val="10.0"/>
      </rPr>
      <t>Prises PE</t>
    </r>
  </si>
  <si>
    <t>CHC10X90</t>
  </si>
  <si>
    <t>SOUS TOTAL PRISES</t>
  </si>
  <si>
    <t>CHC10X100</t>
  </si>
  <si>
    <r>
      <rPr>
        <rFont val="Arial"/>
        <b/>
        <color theme="1"/>
        <sz val="10.0"/>
      </rPr>
      <t xml:space="preserve">VOLX - </t>
    </r>
    <r>
      <rPr>
        <rFont val="Arial"/>
        <b val="0"/>
        <color theme="1"/>
        <sz val="10.0"/>
      </rPr>
      <t>Volumes Bois</t>
    </r>
  </si>
  <si>
    <r>
      <rPr>
        <rFont val="Arial"/>
        <b/>
        <color theme="1"/>
        <sz val="10.0"/>
      </rPr>
      <t xml:space="preserve">VOLX - </t>
    </r>
    <r>
      <rPr>
        <rFont val="Arial"/>
        <b val="0"/>
        <color theme="1"/>
        <sz val="10.0"/>
      </rPr>
      <t>Volumes Bois</t>
    </r>
  </si>
  <si>
    <r>
      <rPr>
        <rFont val="Arial"/>
        <b/>
        <color theme="1"/>
        <sz val="10.0"/>
      </rPr>
      <t xml:space="preserve">% VOLX - </t>
    </r>
    <r>
      <rPr>
        <rFont val="Arial"/>
        <b val="0"/>
        <color theme="1"/>
        <sz val="10.0"/>
      </rPr>
      <t>Volumes Bois</t>
    </r>
  </si>
  <si>
    <t>CHC10X110</t>
  </si>
  <si>
    <r>
      <rPr>
        <rFont val="Arial"/>
        <b/>
        <color theme="1"/>
        <sz val="10.0"/>
      </rPr>
      <t xml:space="preserve">ILLUSION </t>
    </r>
    <r>
      <rPr>
        <rFont val="Arial"/>
        <b val="0"/>
        <color theme="1"/>
        <sz val="10.0"/>
      </rPr>
      <t>- Volumes Fibres</t>
    </r>
  </si>
  <si>
    <r>
      <rPr>
        <rFont val="Arial"/>
        <b/>
        <color theme="1"/>
        <sz val="10.0"/>
      </rPr>
      <t xml:space="preserve">ILLUSION </t>
    </r>
    <r>
      <rPr>
        <rFont val="Arial"/>
        <b val="0"/>
        <color theme="1"/>
        <sz val="10.0"/>
      </rPr>
      <t>- Volumes Fibres</t>
    </r>
  </si>
  <si>
    <r>
      <rPr>
        <rFont val="Arial"/>
        <b/>
        <color theme="1"/>
        <sz val="10.0"/>
      </rPr>
      <t xml:space="preserve">% ILLUSION </t>
    </r>
    <r>
      <rPr>
        <rFont val="Arial"/>
        <b val="0"/>
        <color theme="1"/>
        <sz val="10.0"/>
      </rPr>
      <t>- Volumes Fibres</t>
    </r>
  </si>
  <si>
    <t>CHC10X120</t>
  </si>
  <si>
    <t>SOUS TOTAL VOLUMES</t>
  </si>
  <si>
    <t>CHC10X140</t>
  </si>
  <si>
    <t>IFSC</t>
  </si>
  <si>
    <r>
      <rPr>
        <rFont val="Arial"/>
        <color theme="1"/>
        <sz val="10.0"/>
      </rPr>
      <t xml:space="preserve">% </t>
    </r>
    <r>
      <rPr>
        <rFont val="Arial"/>
        <b/>
        <color theme="1"/>
        <sz val="10.0"/>
      </rPr>
      <t>IFSC</t>
    </r>
  </si>
  <si>
    <t>CHC10X160</t>
  </si>
  <si>
    <t>SOUS TOTAL IFSC</t>
  </si>
  <si>
    <t>CHC10X180</t>
  </si>
  <si>
    <t>VISSERIE</t>
  </si>
  <si>
    <r>
      <rPr>
        <rFont val="Arial"/>
        <color theme="1"/>
        <sz val="10.0"/>
      </rPr>
      <t xml:space="preserve">% </t>
    </r>
    <r>
      <rPr>
        <rFont val="Arial"/>
        <b/>
        <color theme="1"/>
        <sz val="10.0"/>
      </rPr>
      <t>visserie</t>
    </r>
  </si>
  <si>
    <t>CHC10X200</t>
  </si>
  <si>
    <t>SOUS TOTAL VISSERIE</t>
  </si>
  <si>
    <t>VAB45</t>
  </si>
  <si>
    <t>Total Commande</t>
  </si>
  <si>
    <t>TOTAL nombre de prises</t>
  </si>
  <si>
    <t>VAB70</t>
  </si>
  <si>
    <t>VAB90</t>
  </si>
  <si>
    <t>Récapitulatif tailles choisies</t>
  </si>
  <si>
    <t>XS</t>
  </si>
  <si>
    <t>S</t>
  </si>
  <si>
    <t>M</t>
  </si>
  <si>
    <t>L</t>
  </si>
  <si>
    <t>XL</t>
  </si>
  <si>
    <t>XXL</t>
  </si>
  <si>
    <t>XXXL</t>
  </si>
  <si>
    <t>TOTAL</t>
  </si>
  <si>
    <t>Visserie Adaptée</t>
  </si>
  <si>
    <t>CHC10x50</t>
  </si>
  <si>
    <t>CHC10x70</t>
  </si>
  <si>
    <r>
      <rPr>
        <rFont val="Arial"/>
        <b/>
        <color rgb="FF00B0F0"/>
        <sz val="24.0"/>
      </rPr>
      <t>La gamme Simon : 140 prises PU shapées par Simon Favreau, au design esthétique, original et varié. Des prises parfaites pour le bloc et la voie.</t>
    </r>
    <r>
      <rPr>
        <rFont val="Arial"/>
        <b/>
        <color rgb="FF7030A0"/>
        <sz val="24.0"/>
      </rPr>
      <t xml:space="preserve">
La gamme Power : notre 1ère gamme en PU shapée et pensée par Stéphane avec un large choix pour les ouvreurs. Des formes uniques et modernes pour la compétition.</t>
    </r>
  </si>
  <si>
    <t>Nom</t>
  </si>
  <si>
    <t>Taille</t>
  </si>
  <si>
    <t>Nouveautés</t>
  </si>
  <si>
    <t>Prehension</t>
  </si>
  <si>
    <t>Nb de prises par lot</t>
  </si>
  <si>
    <t>PRIX HT</t>
  </si>
  <si>
    <t>Vert RAL 6018</t>
  </si>
  <si>
    <t>Vert Foncé RAL 6002</t>
  </si>
  <si>
    <t>Vert Menthe RAL 6027</t>
  </si>
  <si>
    <t>Bleu RAL 5015</t>
  </si>
  <si>
    <t>Jaune  RAL 1023</t>
  </si>
  <si>
    <t>Rouge RAL 3000</t>
  </si>
  <si>
    <t xml:space="preserve"> Violet RAL 4008</t>
  </si>
  <si>
    <t>Blanc RAL 9010</t>
  </si>
  <si>
    <t>Noir 9005</t>
  </si>
  <si>
    <t>Gris RAL 7040</t>
  </si>
  <si>
    <t>Fluo Orange</t>
  </si>
  <si>
    <t>Fluo  Rose</t>
  </si>
  <si>
    <t>Prix TOTAL HT</t>
  </si>
  <si>
    <t>Nombre de lots</t>
  </si>
  <si>
    <t>Nb prises XS</t>
  </si>
  <si>
    <t>Nb prises S</t>
  </si>
  <si>
    <t>Nb prises M</t>
  </si>
  <si>
    <t>Nb prises L</t>
  </si>
  <si>
    <t>Nbr prises XL</t>
  </si>
  <si>
    <t>Nb prises XXL</t>
  </si>
  <si>
    <t>Nb prises XXXL</t>
  </si>
  <si>
    <t>CHC 10X30</t>
  </si>
  <si>
    <t>CHC 10X40</t>
  </si>
  <si>
    <t>CHC 10X50</t>
  </si>
  <si>
    <t>CHC 10X60</t>
  </si>
  <si>
    <t>CHC 10X70</t>
  </si>
  <si>
    <t>CHC 10X80</t>
  </si>
  <si>
    <t>CHC 10X90</t>
  </si>
  <si>
    <t>CHC 10X100</t>
  </si>
  <si>
    <t>CHC 10X120</t>
  </si>
  <si>
    <r>
      <rPr>
        <rFont val="Arial"/>
        <b/>
        <i/>
        <color rgb="FF00B0F0"/>
        <sz val="20.0"/>
      </rPr>
      <t>GAMME SIMON</t>
    </r>
    <r>
      <rPr>
        <rFont val="Arial"/>
        <b/>
        <i/>
        <color rgb="FF00B0F0"/>
        <sz val="12.0"/>
      </rPr>
      <t xml:space="preserve"> </t>
    </r>
    <r>
      <rPr>
        <rFont val="Arial"/>
        <b/>
        <i/>
        <color rgb="FFFF0000"/>
        <sz val="12.0"/>
      </rPr>
      <t>NEW 2023</t>
    </r>
  </si>
  <si>
    <t>CRUNCH</t>
  </si>
  <si>
    <t>New 2023</t>
  </si>
  <si>
    <t>Crimps</t>
  </si>
  <si>
    <t>SPOT</t>
  </si>
  <si>
    <t>M/L</t>
  </si>
  <si>
    <t>BARTAS</t>
  </si>
  <si>
    <t>Slopers</t>
  </si>
  <si>
    <t>CRUX</t>
  </si>
  <si>
    <t>Screw ons</t>
  </si>
  <si>
    <t>GRATONS</t>
  </si>
  <si>
    <t>POUCH</t>
  </si>
  <si>
    <t>PRISU</t>
  </si>
  <si>
    <t>L/XL</t>
  </si>
  <si>
    <t>Jugs</t>
  </si>
  <si>
    <t>ARTIF</t>
  </si>
  <si>
    <t>PLATAS 1</t>
  </si>
  <si>
    <t>Sloper</t>
  </si>
  <si>
    <t>PLATAS 2</t>
  </si>
  <si>
    <t>BIDOUILLE</t>
  </si>
  <si>
    <t>BARCAS</t>
  </si>
  <si>
    <t>BOMBAC</t>
  </si>
  <si>
    <t>Big Jugs</t>
  </si>
  <si>
    <t>BOSCH</t>
  </si>
  <si>
    <t>MOUCH</t>
  </si>
  <si>
    <t>Edges</t>
  </si>
  <si>
    <t>OUTCH</t>
  </si>
  <si>
    <t>BRUSH</t>
  </si>
  <si>
    <t>TOUCH</t>
  </si>
  <si>
    <t>Scews ons</t>
  </si>
  <si>
    <t>GHOST</t>
  </si>
  <si>
    <t>FLASH</t>
  </si>
  <si>
    <t>NASH</t>
  </si>
  <si>
    <t>GAMME POWER</t>
  </si>
  <si>
    <t>PASTILLE 1</t>
  </si>
  <si>
    <t>Foot</t>
  </si>
  <si>
    <t xml:space="preserve"> </t>
  </si>
  <si>
    <t>SCREW ONS 3</t>
  </si>
  <si>
    <t>BIG FOOT 1</t>
  </si>
  <si>
    <t>CRIMPS 1</t>
  </si>
  <si>
    <t>EXTRA FOOT</t>
  </si>
  <si>
    <t xml:space="preserve"> S </t>
  </si>
  <si>
    <t>SMALL FOOT</t>
  </si>
  <si>
    <t>LONG CRIMPS 1</t>
  </si>
  <si>
    <t>CRIMPS M</t>
  </si>
  <si>
    <t xml:space="preserve"> M </t>
  </si>
  <si>
    <t>CRIMPS L</t>
  </si>
  <si>
    <t xml:space="preserve"> L </t>
  </si>
  <si>
    <t>CRIMPS XL</t>
  </si>
  <si>
    <t xml:space="preserve"> XL </t>
  </si>
  <si>
    <t>RING L</t>
  </si>
  <si>
    <t>Hole</t>
  </si>
  <si>
    <t>RING XL</t>
  </si>
  <si>
    <t>INCUT EDGES 1</t>
  </si>
  <si>
    <t>Incut edges</t>
  </si>
  <si>
    <t>EDGES 1</t>
  </si>
  <si>
    <t>JUG 1</t>
  </si>
  <si>
    <t>HOLE</t>
  </si>
  <si>
    <t>BIG JUG 1</t>
  </si>
  <si>
    <t>MEGA JUGS 1</t>
  </si>
  <si>
    <t>MEGA JUGS 2</t>
  </si>
  <si>
    <t>PIF</t>
  </si>
  <si>
    <t>MOON 1</t>
  </si>
  <si>
    <t>Mix</t>
  </si>
  <si>
    <t>MOON 2</t>
  </si>
  <si>
    <t>MOON 3</t>
  </si>
  <si>
    <t>MOON 4</t>
  </si>
  <si>
    <t>MEGA SLOPER 1</t>
  </si>
  <si>
    <t>MEGA SLOPER 2</t>
  </si>
  <si>
    <t>MEGA SLOPER 3</t>
  </si>
  <si>
    <t>MEGA SLOPER 4</t>
  </si>
  <si>
    <t>MEGA SLOPER 5</t>
  </si>
  <si>
    <t>HOLE XL</t>
  </si>
  <si>
    <t>PINCH XL</t>
  </si>
  <si>
    <t>Pinch</t>
  </si>
  <si>
    <t>POSITIVE JUGS XL</t>
  </si>
  <si>
    <t xml:space="preserve"> XXL </t>
  </si>
  <si>
    <t>Positive jugs 1</t>
  </si>
  <si>
    <t>Positive jugs 2</t>
  </si>
  <si>
    <t>PACK</t>
  </si>
  <si>
    <r>
      <rPr>
        <rFont val="Arial"/>
        <color theme="1"/>
        <sz val="10.0"/>
      </rPr>
      <t xml:space="preserve">Pack Compétition Simon Shape </t>
    </r>
    <r>
      <rPr>
        <rFont val="Arial"/>
        <b/>
        <color rgb="FFFF0000"/>
        <sz val="10.0"/>
      </rPr>
      <t>PU</t>
    </r>
  </si>
  <si>
    <t>M-XL</t>
  </si>
  <si>
    <t xml:space="preserve">Pure (PU) </t>
  </si>
  <si>
    <t>FOOTSWITCH</t>
  </si>
  <si>
    <t xml:space="preserve">foot </t>
  </si>
  <si>
    <t>MINUS</t>
  </si>
  <si>
    <t>MINUS 2</t>
  </si>
  <si>
    <t>MEGAMINUS</t>
  </si>
  <si>
    <t>PROLINE</t>
  </si>
  <si>
    <t>S / M</t>
  </si>
  <si>
    <t>NUCLEUS</t>
  </si>
  <si>
    <t>FEETISH</t>
  </si>
  <si>
    <t>ADD-ONS</t>
  </si>
  <si>
    <t>LIMESTONE</t>
  </si>
  <si>
    <t>ATOMS</t>
  </si>
  <si>
    <t>JIBS</t>
  </si>
  <si>
    <t>Foot hand</t>
  </si>
  <si>
    <t xml:space="preserve">Récapitulatif marque VOLX PU </t>
  </si>
  <si>
    <t>Récapitulatif par couleur</t>
  </si>
  <si>
    <t>Récapitulatif par taille</t>
  </si>
  <si>
    <t>TOTAL HT (€)</t>
  </si>
  <si>
    <t>Nb prises XL</t>
  </si>
  <si>
    <t>TOTAL TTC (€)</t>
  </si>
  <si>
    <t>Nombres de prises</t>
  </si>
  <si>
    <t>La Gamme PURE : NOTRE BEST SELLER en PE - Notre plus grande gamme en PE avec un excellent rapport qualité/prix. Un matériau très résistant à l'usure et des formes épurées.</t>
  </si>
  <si>
    <t>Prix HT</t>
  </si>
  <si>
    <t>Fluo Vert</t>
  </si>
  <si>
    <t>Fluo Jaune</t>
  </si>
  <si>
    <t>Nbr prises XS</t>
  </si>
  <si>
    <t>Nbr prises S</t>
  </si>
  <si>
    <t>Nbr prises M</t>
  </si>
  <si>
    <t>Nbr prises L</t>
  </si>
  <si>
    <t>Nbr prises XXL</t>
  </si>
  <si>
    <t>Nbr prises XXXL</t>
  </si>
  <si>
    <t>CHC 10X110</t>
  </si>
  <si>
    <t>CHC 10X130</t>
  </si>
  <si>
    <t>CHC 10X140</t>
  </si>
  <si>
    <t>CHC 10X150</t>
  </si>
  <si>
    <t>CHC 10X160</t>
  </si>
  <si>
    <t>CHC 10X180</t>
  </si>
  <si>
    <t>CHC 10X200</t>
  </si>
  <si>
    <t>GAMME Pure                                          GAMME Pure                                    Gamme Pure</t>
  </si>
  <si>
    <t>COOKIES</t>
  </si>
  <si>
    <t>DEMO</t>
  </si>
  <si>
    <t>Foot Hand</t>
  </si>
  <si>
    <t>WIDGETS</t>
  </si>
  <si>
    <t>Nin nin</t>
  </si>
  <si>
    <t>XS/S</t>
  </si>
  <si>
    <t>Screws ons</t>
  </si>
  <si>
    <t>Boulette</t>
  </si>
  <si>
    <t>CRISTALS</t>
  </si>
  <si>
    <t>crimps</t>
  </si>
  <si>
    <t>OPALES</t>
  </si>
  <si>
    <t>RAINBOW</t>
  </si>
  <si>
    <t>BOOST</t>
  </si>
  <si>
    <t>NEMESIS</t>
  </si>
  <si>
    <t>MIRAGE</t>
  </si>
  <si>
    <t>DIKTAT</t>
  </si>
  <si>
    <t>ONSIGHT</t>
  </si>
  <si>
    <t>edges</t>
  </si>
  <si>
    <t>TRAINER</t>
  </si>
  <si>
    <t>QUARTZ</t>
  </si>
  <si>
    <t>GEODES</t>
  </si>
  <si>
    <t>CRIMPAHS</t>
  </si>
  <si>
    <t>NIAK</t>
  </si>
  <si>
    <t>GROOVE</t>
  </si>
  <si>
    <t>L / XL</t>
  </si>
  <si>
    <t>GROOVE 2</t>
  </si>
  <si>
    <t xml:space="preserve">M / L </t>
  </si>
  <si>
    <t>GROOVE 3</t>
  </si>
  <si>
    <t>YANK</t>
  </si>
  <si>
    <t>OVERDRIVE</t>
  </si>
  <si>
    <t>mini slopers</t>
  </si>
  <si>
    <t>HYPERDRIVE</t>
  </si>
  <si>
    <t>slopers</t>
  </si>
  <si>
    <t>CLAWS</t>
  </si>
  <si>
    <t>pinch</t>
  </si>
  <si>
    <t>RIFT</t>
  </si>
  <si>
    <t>FRANTIC</t>
  </si>
  <si>
    <t>pockets</t>
  </si>
  <si>
    <t>NOUF NOUF</t>
  </si>
  <si>
    <t>Mixte</t>
  </si>
  <si>
    <t>NIF NIF</t>
  </si>
  <si>
    <t>NAF NAF</t>
  </si>
  <si>
    <t>HENAFF 1</t>
  </si>
  <si>
    <t>Volume</t>
  </si>
  <si>
    <t>HENAFF 2</t>
  </si>
  <si>
    <t>HENAFF 3</t>
  </si>
  <si>
    <t>MINY</t>
  </si>
  <si>
    <t>EDDY</t>
  </si>
  <si>
    <t>BERNY 1</t>
  </si>
  <si>
    <t>BERNY 2</t>
  </si>
  <si>
    <t>BERNY 3</t>
  </si>
  <si>
    <t>SLEDGES 1</t>
  </si>
  <si>
    <t>SLEDGES 2</t>
  </si>
  <si>
    <t>SLEDGES 3</t>
  </si>
  <si>
    <t>SLEDGES 4</t>
  </si>
  <si>
    <t>SLEDGES 5</t>
  </si>
  <si>
    <t>CONFUSION</t>
  </si>
  <si>
    <t>XL / XXL</t>
  </si>
  <si>
    <t>ILLUSION</t>
  </si>
  <si>
    <t>QUIPROQUO</t>
  </si>
  <si>
    <t>QUIPROQUO 2</t>
  </si>
  <si>
    <t>DISORDER</t>
  </si>
  <si>
    <t>DISORDER 2</t>
  </si>
  <si>
    <t>BLADES</t>
  </si>
  <si>
    <t>BLADES 2</t>
  </si>
  <si>
    <t>PLAYER 1</t>
  </si>
  <si>
    <t>M / L</t>
  </si>
  <si>
    <t>jugs</t>
  </si>
  <si>
    <t>PLAYER 2</t>
  </si>
  <si>
    <t>PLAYER 3</t>
  </si>
  <si>
    <t>PLAYER 4</t>
  </si>
  <si>
    <t>PLAYER 5</t>
  </si>
  <si>
    <t>SWINGER</t>
  </si>
  <si>
    <t>HOOKER</t>
  </si>
  <si>
    <t>GRABBER</t>
  </si>
  <si>
    <t>DUNKER</t>
  </si>
  <si>
    <t>LOOPER</t>
  </si>
  <si>
    <t>GAMBLER</t>
  </si>
  <si>
    <t>TROOPER</t>
  </si>
  <si>
    <t>BOOMER</t>
  </si>
  <si>
    <t>CLIPPER</t>
  </si>
  <si>
    <t>SKYDIVER</t>
  </si>
  <si>
    <t>RIDER</t>
  </si>
  <si>
    <t>STRIKER</t>
  </si>
  <si>
    <t>TRANSPORTER</t>
  </si>
  <si>
    <t>MUNGA</t>
  </si>
  <si>
    <t>positive jugs</t>
  </si>
  <si>
    <t>SNAKEPIT</t>
  </si>
  <si>
    <t>bridges</t>
  </si>
  <si>
    <t>KONCEPT</t>
  </si>
  <si>
    <t>STORM</t>
  </si>
  <si>
    <t>ULTRABRIDGE</t>
  </si>
  <si>
    <t>ULTRABRIDGE 2</t>
  </si>
  <si>
    <t>MOGULS</t>
  </si>
  <si>
    <t>FUSION</t>
  </si>
  <si>
    <t>SIMULATOR 1</t>
  </si>
  <si>
    <t>SIMULATOR 2</t>
  </si>
  <si>
    <t>SIMULATOR 3</t>
  </si>
  <si>
    <t>SIMULATOR 4</t>
  </si>
  <si>
    <t>SIMULATOR 5</t>
  </si>
  <si>
    <t>YINYANG</t>
  </si>
  <si>
    <t>Twins</t>
  </si>
  <si>
    <t>EYELASH</t>
  </si>
  <si>
    <t>FRENCHFIN</t>
  </si>
  <si>
    <t xml:space="preserve">mega jugs </t>
  </si>
  <si>
    <t>Frenchfin 2</t>
  </si>
  <si>
    <t>BADTRIP</t>
  </si>
  <si>
    <t>LOVEBOAT</t>
  </si>
  <si>
    <t>GURU</t>
  </si>
  <si>
    <t>MISFIT</t>
  </si>
  <si>
    <t>MADNESS</t>
  </si>
  <si>
    <t>9c+</t>
  </si>
  <si>
    <t>Packs</t>
  </si>
  <si>
    <t>Optimum Player</t>
  </si>
  <si>
    <t>4A</t>
  </si>
  <si>
    <t>S - XL</t>
  </si>
  <si>
    <t>4B</t>
  </si>
  <si>
    <t>5A</t>
  </si>
  <si>
    <t>5B</t>
  </si>
  <si>
    <t>6A</t>
  </si>
  <si>
    <t>6B</t>
  </si>
  <si>
    <t>7A</t>
  </si>
  <si>
    <t>S - L</t>
  </si>
  <si>
    <t>7B</t>
  </si>
  <si>
    <t>School 1</t>
  </si>
  <si>
    <t>Pack Initiation</t>
  </si>
  <si>
    <t>Pack Compétition PURE</t>
  </si>
  <si>
    <t>S-XXL</t>
  </si>
  <si>
    <t>CRACK'S</t>
  </si>
  <si>
    <t>TWISTER</t>
  </si>
  <si>
    <t>foot hand</t>
  </si>
  <si>
    <t>TROLLS</t>
  </si>
  <si>
    <t>ORBIT</t>
  </si>
  <si>
    <t>GRAVITY</t>
  </si>
  <si>
    <t>LYTHOS</t>
  </si>
  <si>
    <t>Incut Edges</t>
  </si>
  <si>
    <t>PANDORA</t>
  </si>
  <si>
    <t>FRAKTUR</t>
  </si>
  <si>
    <t>SUPERNOVA</t>
  </si>
  <si>
    <t>Mini Slopers</t>
  </si>
  <si>
    <t>SATELLITE</t>
  </si>
  <si>
    <t>SKUD</t>
  </si>
  <si>
    <t>ARKEOS</t>
  </si>
  <si>
    <t>DNA</t>
  </si>
  <si>
    <t>MUTATION</t>
  </si>
  <si>
    <t>CLONES</t>
  </si>
  <si>
    <t>AXIOM</t>
  </si>
  <si>
    <t>ASTEROID</t>
  </si>
  <si>
    <t>EQUINOX</t>
  </si>
  <si>
    <t>ALCOVE</t>
  </si>
  <si>
    <t>WIZZARD</t>
  </si>
  <si>
    <t>STANZA</t>
  </si>
  <si>
    <t>Large Jugs</t>
  </si>
  <si>
    <t>MONZONITE</t>
  </si>
  <si>
    <t>SIRIUS</t>
  </si>
  <si>
    <t>CASSIOPEIA</t>
  </si>
  <si>
    <t>LYRA</t>
  </si>
  <si>
    <t>CENTAURUS</t>
  </si>
  <si>
    <t>DRACO</t>
  </si>
  <si>
    <t>MIMAS</t>
  </si>
  <si>
    <t>Starlink</t>
  </si>
  <si>
    <t>Hubble</t>
  </si>
  <si>
    <t>Voyager</t>
  </si>
  <si>
    <t>RHEA</t>
  </si>
  <si>
    <t>TITAN</t>
  </si>
  <si>
    <t>volume</t>
  </si>
  <si>
    <t>DESERT</t>
  </si>
  <si>
    <t>TCHIPS</t>
  </si>
  <si>
    <t>foot</t>
  </si>
  <si>
    <t>TAOS</t>
  </si>
  <si>
    <t>ARTEFACTS</t>
  </si>
  <si>
    <t>PUEBLO</t>
  </si>
  <si>
    <t>CAMP 4</t>
  </si>
  <si>
    <t>TOTEM</t>
  </si>
  <si>
    <t>COYOTE</t>
  </si>
  <si>
    <t>MYSTIC</t>
  </si>
  <si>
    <t>SANCTUARY</t>
  </si>
  <si>
    <t>SLAYER</t>
  </si>
  <si>
    <t>SOLARIS</t>
  </si>
  <si>
    <t>CANYON</t>
  </si>
  <si>
    <t>MOAB</t>
  </si>
  <si>
    <t>RODEO</t>
  </si>
  <si>
    <t>LEGEND</t>
  </si>
  <si>
    <t>FOCUS</t>
  </si>
  <si>
    <t>BLOODLINE</t>
  </si>
  <si>
    <t>Mini Jugs</t>
  </si>
  <si>
    <t>MORPHINE</t>
  </si>
  <si>
    <t>TRIPTIK</t>
  </si>
  <si>
    <t>MANTRA</t>
  </si>
  <si>
    <t>DEBILOFF</t>
  </si>
  <si>
    <t>Pockets</t>
  </si>
  <si>
    <t>STYX</t>
  </si>
  <si>
    <t>BUTTERFLY</t>
  </si>
  <si>
    <t>TURBULENCE</t>
  </si>
  <si>
    <t>WORMHOLE</t>
  </si>
  <si>
    <t>HYPE</t>
  </si>
  <si>
    <t>OMEGA</t>
  </si>
  <si>
    <t>DAVAÏ</t>
  </si>
  <si>
    <t>KRAGGER</t>
  </si>
  <si>
    <t>MONKEEZ</t>
  </si>
  <si>
    <t>RIVIERA TUFA</t>
  </si>
  <si>
    <t>DINO SPINE</t>
  </si>
  <si>
    <t>BLEAU</t>
  </si>
  <si>
    <t>DREI ZINNEN</t>
  </si>
  <si>
    <t>JOUANNE</t>
  </si>
  <si>
    <t>APREMONT</t>
  </si>
  <si>
    <t>VOLTANE</t>
  </si>
  <si>
    <t>SABLONS</t>
  </si>
  <si>
    <t>BARBIZONS</t>
  </si>
  <si>
    <t>COCCINELLE</t>
  </si>
  <si>
    <t>TROGLODYTE</t>
  </si>
  <si>
    <t>CUISINIERE</t>
  </si>
  <si>
    <t>FRANCHARD</t>
  </si>
  <si>
    <t>ELEPHANT</t>
  </si>
  <si>
    <t>HERCULE</t>
  </si>
  <si>
    <t>REMPART</t>
  </si>
  <si>
    <t>MERVEILLE</t>
  </si>
  <si>
    <t>CUVIER</t>
  </si>
  <si>
    <t>BUTHIERS</t>
  </si>
  <si>
    <t>BIZONS</t>
  </si>
  <si>
    <t>BISCUITS</t>
  </si>
  <si>
    <t>screw ons</t>
  </si>
  <si>
    <t>KARMA</t>
  </si>
  <si>
    <t>LE CŒUR</t>
  </si>
  <si>
    <r>
      <rPr>
        <rFont val="Arial"/>
        <b/>
        <i/>
        <color rgb="FF00B050"/>
        <sz val="20.0"/>
      </rPr>
      <t>Training</t>
    </r>
    <r>
      <rPr>
        <rFont val="Arial"/>
        <b/>
        <i/>
        <color theme="1"/>
        <sz val="20.0"/>
      </rPr>
      <t xml:space="preserve"> </t>
    </r>
  </si>
  <si>
    <t>DINGO</t>
  </si>
  <si>
    <t>giga</t>
  </si>
  <si>
    <t>Training</t>
  </si>
  <si>
    <t>FROGGY</t>
  </si>
  <si>
    <t>EDGES M</t>
  </si>
  <si>
    <t>EDGES L</t>
  </si>
  <si>
    <t>SLOPERS</t>
  </si>
  <si>
    <t>FIREBALL L</t>
  </si>
  <si>
    <t xml:space="preserve">L </t>
  </si>
  <si>
    <t>FIREBALL XL</t>
  </si>
  <si>
    <r>
      <rPr>
        <rFont val="Arial"/>
        <b/>
        <i/>
        <color rgb="FFFF0000"/>
        <sz val="20.0"/>
      </rPr>
      <t>Kids</t>
    </r>
    <r>
      <rPr>
        <rFont val="Arial"/>
        <b/>
        <i/>
        <color theme="1"/>
        <sz val="20.0"/>
      </rPr>
      <t xml:space="preserve"> </t>
    </r>
  </si>
  <si>
    <t>Kid 1</t>
  </si>
  <si>
    <t>kids</t>
  </si>
  <si>
    <t>Kid 2</t>
  </si>
  <si>
    <t>Kid 3</t>
  </si>
  <si>
    <t>ALPHABET</t>
  </si>
  <si>
    <t>V-PARK</t>
  </si>
  <si>
    <t>HALLOWEEN</t>
  </si>
  <si>
    <t xml:space="preserve">Récapitulatif marque VOLX PE </t>
  </si>
  <si>
    <r>
      <rPr>
        <rFont val="Arial"/>
        <b/>
        <color rgb="FFCC00CC"/>
        <sz val="18.0"/>
      </rPr>
      <t>La gamme VolXume : nouveau concept 2023 - un produit reprenant les avantages du Dual Texture, du PE et du PU : le design esthétique et la technicité grâce au Dual Texture, la résistance à l’abrasion du PE sur la partie préhension, la légèreté et la résistance aux chocs du PU.
C'est aussi un produit réparable : nous pouvons refaire le grip sur la partie préhension.</t>
    </r>
    <r>
      <rPr>
        <rFont val="Arial"/>
        <b/>
        <color theme="7"/>
        <sz val="18.0"/>
      </rPr>
      <t xml:space="preserve">
La gamme DualTexture : notre 2ème gamme en PU après la gamme Power. Une partie lisse et brillante et une autre partie accrochante sur chaque prise. Des prises esthétiques et légères parfaites pour la compétition.</t>
    </r>
  </si>
  <si>
    <t>GAMME DUAL TEXTURE</t>
  </si>
  <si>
    <t>PINPIN</t>
  </si>
  <si>
    <t>NEW 2023</t>
  </si>
  <si>
    <t>BIG PINPIN</t>
  </si>
  <si>
    <t>PINCHOU</t>
  </si>
  <si>
    <t>COCO</t>
  </si>
  <si>
    <t>LAPINOU</t>
  </si>
  <si>
    <t>PENTA JUGS L</t>
  </si>
  <si>
    <t>PENTA JUGS XL</t>
  </si>
  <si>
    <t>PENTA GONES S</t>
  </si>
  <si>
    <t>PENTA GONES L</t>
  </si>
  <si>
    <t>HEXA GONES 1</t>
  </si>
  <si>
    <t>HEXA GONES 2</t>
  </si>
  <si>
    <t>Edge</t>
  </si>
  <si>
    <t>HEXA GONES 3</t>
  </si>
  <si>
    <t>Jug</t>
  </si>
  <si>
    <t>PENTA GONES XXL 1</t>
  </si>
  <si>
    <t>PENTA GONES XXL 2</t>
  </si>
  <si>
    <t>PENTA GONES XXL 3</t>
  </si>
  <si>
    <t>MINI OVNI</t>
  </si>
  <si>
    <t>OVNI</t>
  </si>
  <si>
    <t>MINI SOUCOUPE</t>
  </si>
  <si>
    <t>CAVE</t>
  </si>
  <si>
    <t>Holes</t>
  </si>
  <si>
    <t>Soucoupe</t>
  </si>
  <si>
    <t>Berny 1</t>
  </si>
  <si>
    <t>Berny 2</t>
  </si>
  <si>
    <t>Berny 3</t>
  </si>
  <si>
    <r>
      <rPr>
        <rFont val="Arial"/>
        <b/>
        <i/>
        <color rgb="FFCC00CC"/>
        <sz val="20.0"/>
      </rPr>
      <t xml:space="preserve">GAMME VOLXUME </t>
    </r>
    <r>
      <rPr>
        <rFont val="Arial"/>
        <b/>
        <i/>
        <color rgb="FFFF0000"/>
        <sz val="14.0"/>
      </rPr>
      <t>NEW 2023</t>
    </r>
  </si>
  <si>
    <t>Bumblebee</t>
  </si>
  <si>
    <t>M/L/XL</t>
  </si>
  <si>
    <t>Volumes</t>
  </si>
  <si>
    <t>Jazz</t>
  </si>
  <si>
    <t>M/L/XXL</t>
  </si>
  <si>
    <r>
      <rPr>
        <rFont val="Arial"/>
        <color theme="1"/>
        <sz val="10.0"/>
      </rPr>
      <t xml:space="preserve">Pack compétition Dual Texture </t>
    </r>
    <r>
      <rPr>
        <rFont val="Arial"/>
        <b/>
        <color rgb="FFFF0000"/>
        <sz val="10.0"/>
      </rPr>
      <t>PU</t>
    </r>
  </si>
  <si>
    <t>Récapitulatif marque VOLX Dual Texture</t>
  </si>
  <si>
    <t>InspiR est une marque de prises appartenant à Climb'Up. Nous les fabriquons dans notre usine depuis 2015. Shapées par des ouvreurs et adaptées à tout usage.</t>
  </si>
  <si>
    <t>MARQUE INSPIR</t>
  </si>
  <si>
    <r>
      <rPr>
        <rFont val="ford light"/>
        <b/>
        <color theme="1"/>
        <sz val="10.0"/>
      </rPr>
      <t xml:space="preserve">Applik 2 </t>
    </r>
    <r>
      <rPr>
        <rFont val="Ford Light"/>
        <b/>
        <color rgb="FFFF0000"/>
        <sz val="10.0"/>
      </rPr>
      <t>PE</t>
    </r>
  </si>
  <si>
    <t>Bac Flowers 2</t>
  </si>
  <si>
    <t>Bac Flowers 3</t>
  </si>
  <si>
    <t>Bac Flowers 4</t>
  </si>
  <si>
    <t>Bac Flowers 5</t>
  </si>
  <si>
    <t>Bac Flowers 6</t>
  </si>
  <si>
    <t>Kifeet 2</t>
  </si>
  <si>
    <t>Minima</t>
  </si>
  <si>
    <r>
      <rPr>
        <rFont val="ford light"/>
        <b/>
        <color theme="1"/>
        <sz val="10.0"/>
      </rPr>
      <t xml:space="preserve">Sonic </t>
    </r>
    <r>
      <rPr>
        <rFont val="Ford Light"/>
        <b/>
        <color rgb="FFFF0000"/>
        <sz val="10.0"/>
      </rPr>
      <t>PE</t>
    </r>
  </si>
  <si>
    <r>
      <rPr>
        <rFont val="ford light"/>
        <b/>
        <color theme="1"/>
        <sz val="10.0"/>
      </rPr>
      <t xml:space="preserve">Pudding </t>
    </r>
    <r>
      <rPr>
        <rFont val="Ford Light"/>
        <b/>
        <color rgb="FFFF0000"/>
        <sz val="10.0"/>
      </rPr>
      <t>PE</t>
    </r>
  </si>
  <si>
    <r>
      <rPr>
        <rFont val="ford light"/>
        <b/>
        <color theme="1"/>
        <sz val="10.0"/>
      </rPr>
      <t xml:space="preserve">Fantom M </t>
    </r>
    <r>
      <rPr>
        <rFont val="Ford Light"/>
        <b/>
        <color rgb="FFFF0000"/>
        <sz val="10.0"/>
      </rPr>
      <t>PE</t>
    </r>
  </si>
  <si>
    <r>
      <rPr>
        <rFont val="ford light"/>
        <b/>
        <color theme="1"/>
        <sz val="10.0"/>
      </rPr>
      <t xml:space="preserve">Fantom XXL </t>
    </r>
    <r>
      <rPr>
        <rFont val="Ford Light"/>
        <b/>
        <color rgb="FFFF0000"/>
        <sz val="10.0"/>
      </rPr>
      <t>PE</t>
    </r>
  </si>
  <si>
    <t>Galette</t>
  </si>
  <si>
    <t>Santoko</t>
  </si>
  <si>
    <t>Lames</t>
  </si>
  <si>
    <t>Stick</t>
  </si>
  <si>
    <t>Opinel</t>
  </si>
  <si>
    <t>Plouf</t>
  </si>
  <si>
    <t>Katini</t>
  </si>
  <si>
    <t>Plince</t>
  </si>
  <si>
    <r>
      <rPr>
        <rFont val="Arial"/>
        <b/>
        <i/>
        <color rgb="FF0070C0"/>
        <sz val="10.0"/>
      </rPr>
      <t xml:space="preserve">Plince </t>
    </r>
    <r>
      <rPr>
        <rFont val="Arial"/>
        <b/>
        <i/>
        <color rgb="FFFF0000"/>
        <sz val="10.0"/>
        <u/>
      </rPr>
      <t>PE</t>
    </r>
  </si>
  <si>
    <t>Katana</t>
  </si>
  <si>
    <t>Grandma 1</t>
  </si>
  <si>
    <r>
      <rPr>
        <rFont val="Arial"/>
        <b/>
        <i/>
        <color rgb="FF0070C0"/>
        <sz val="10.0"/>
      </rPr>
      <t xml:space="preserve">Grandma 1 </t>
    </r>
    <r>
      <rPr>
        <rFont val="Arial"/>
        <b/>
        <i/>
        <color rgb="FFFF0000"/>
        <sz val="10.0"/>
        <u/>
      </rPr>
      <t>PE</t>
    </r>
  </si>
  <si>
    <t>Grandma 2</t>
  </si>
  <si>
    <r>
      <rPr>
        <rFont val="Arial"/>
        <b/>
        <i/>
        <color rgb="FF0070C0"/>
        <sz val="10.0"/>
      </rPr>
      <t xml:space="preserve">Grandma 2 </t>
    </r>
    <r>
      <rPr>
        <rFont val="Arial"/>
        <b/>
        <i/>
        <color rgb="FFFF0000"/>
        <sz val="10.0"/>
        <u/>
      </rPr>
      <t>PE</t>
    </r>
  </si>
  <si>
    <t>Grandma 3</t>
  </si>
  <si>
    <r>
      <rPr>
        <rFont val="Arial"/>
        <b/>
        <i/>
        <color rgb="FF0070C0"/>
        <sz val="10.0"/>
      </rPr>
      <t xml:space="preserve">Grandma 3 </t>
    </r>
    <r>
      <rPr>
        <rFont val="Arial"/>
        <b/>
        <i/>
        <color rgb="FFFF0000"/>
        <sz val="10.0"/>
        <u/>
      </rPr>
      <t>PE</t>
    </r>
  </si>
  <si>
    <t>Grandma 4</t>
  </si>
  <si>
    <r>
      <rPr>
        <rFont val="Arial"/>
        <b/>
        <i/>
        <color rgb="FF0070C0"/>
        <sz val="10.0"/>
      </rPr>
      <t xml:space="preserve">Grandma 4 </t>
    </r>
    <r>
      <rPr>
        <rFont val="Arial"/>
        <b/>
        <i/>
        <color rgb="FFFF0000"/>
        <sz val="10.0"/>
        <u/>
      </rPr>
      <t>PE</t>
    </r>
  </si>
  <si>
    <t>VLC 1</t>
  </si>
  <si>
    <t>VLC 2</t>
  </si>
  <si>
    <t>VLC 3</t>
  </si>
  <si>
    <t>VLC 4</t>
  </si>
  <si>
    <t>ORL</t>
  </si>
  <si>
    <t>S/M</t>
  </si>
  <si>
    <r>
      <rPr>
        <rFont val="Arial"/>
        <b/>
        <i/>
        <color rgb="FF0070C0"/>
        <sz val="10.0"/>
      </rPr>
      <t xml:space="preserve">ORL </t>
    </r>
    <r>
      <rPr>
        <rFont val="Arial"/>
        <b/>
        <i/>
        <color rgb="FFFF0000"/>
        <sz val="10.0"/>
        <u/>
      </rPr>
      <t>PE</t>
    </r>
  </si>
  <si>
    <t>APPLIK</t>
  </si>
  <si>
    <r>
      <rPr>
        <rFont val="Arial"/>
        <b/>
        <i/>
        <color rgb="FF0070C0"/>
        <sz val="10.0"/>
      </rPr>
      <t xml:space="preserve">APPLIK </t>
    </r>
    <r>
      <rPr>
        <rFont val="Arial"/>
        <b/>
        <i/>
        <color rgb="FFFF0000"/>
        <sz val="10.0"/>
        <u/>
      </rPr>
      <t>PE</t>
    </r>
  </si>
  <si>
    <t>Brother</t>
  </si>
  <si>
    <t>Bac Flowers</t>
  </si>
  <si>
    <r>
      <rPr>
        <rFont val="Arial"/>
        <b/>
        <i/>
        <color rgb="FF0070C0"/>
        <sz val="10.0"/>
      </rPr>
      <t xml:space="preserve">Bac Flowers </t>
    </r>
    <r>
      <rPr>
        <rFont val="Arial"/>
        <b/>
        <i/>
        <color rgb="FFFF0000"/>
        <sz val="10.0"/>
        <u/>
      </rPr>
      <t>PE</t>
    </r>
  </si>
  <si>
    <t>Pinchter</t>
  </si>
  <si>
    <t>VLC Cut 1</t>
  </si>
  <si>
    <t>VLC Cut 2</t>
  </si>
  <si>
    <t>VLC Cut 3</t>
  </si>
  <si>
    <t>VLC Cut 4</t>
  </si>
  <si>
    <t>Kifeet</t>
  </si>
  <si>
    <t>Grandpa 1</t>
  </si>
  <si>
    <t>Grandpa 2</t>
  </si>
  <si>
    <r>
      <rPr>
        <rFont val="Arial"/>
        <b/>
        <i/>
        <color rgb="FF0070C0"/>
        <sz val="10.0"/>
      </rPr>
      <t xml:space="preserve">Bacs de Descente </t>
    </r>
    <r>
      <rPr>
        <rFont val="Arial"/>
        <b/>
        <i/>
        <color rgb="FFFF0000"/>
        <sz val="10.0"/>
        <u/>
      </rPr>
      <t>PE</t>
    </r>
  </si>
  <si>
    <t>Sisters</t>
  </si>
  <si>
    <t>XL/XXL</t>
  </si>
  <si>
    <t>Astroid</t>
  </si>
  <si>
    <t>Batcrimps</t>
  </si>
  <si>
    <t>Lebibi</t>
  </si>
  <si>
    <t>Fantome</t>
  </si>
  <si>
    <r>
      <rPr>
        <rFont val="ford light"/>
        <b/>
        <color theme="1"/>
        <sz val="10.0"/>
      </rPr>
      <t>Fantome</t>
    </r>
    <r>
      <rPr>
        <rFont val="Ford Light"/>
        <b/>
        <color rgb="FFFF0000"/>
        <sz val="10.0"/>
      </rPr>
      <t xml:space="preserve"> PE</t>
    </r>
  </si>
  <si>
    <t>Plot</t>
  </si>
  <si>
    <r>
      <rPr>
        <rFont val="ford light"/>
        <b/>
        <color theme="1"/>
        <sz val="10.0"/>
      </rPr>
      <t xml:space="preserve">Plot </t>
    </r>
    <r>
      <rPr>
        <rFont val="Ford Light"/>
        <b/>
        <color rgb="FFFF0000"/>
        <sz val="10.0"/>
      </rPr>
      <t>PE</t>
    </r>
  </si>
  <si>
    <t>Leeps</t>
  </si>
  <si>
    <t>Croissant</t>
  </si>
  <si>
    <t>2 be 3</t>
  </si>
  <si>
    <t>Pacman</t>
  </si>
  <si>
    <t>L/XXL</t>
  </si>
  <si>
    <t>Récapitulatif marque INSPIR</t>
  </si>
  <si>
    <t>Matériaux</t>
  </si>
  <si>
    <t>PU</t>
  </si>
  <si>
    <t>PE</t>
  </si>
  <si>
    <t>Nous fabriquons les prises Freestone en PE dans notre usine depuis 2021.</t>
  </si>
  <si>
    <t>CHC10x100</t>
  </si>
  <si>
    <t>CHC10x120</t>
  </si>
  <si>
    <t>MARQUE FREESTONE</t>
  </si>
  <si>
    <t>Pack Diamond</t>
  </si>
  <si>
    <t>XS / XL</t>
  </si>
  <si>
    <t>Pack Radical</t>
  </si>
  <si>
    <t>XS / XXXL</t>
  </si>
  <si>
    <t>Pack Magma</t>
  </si>
  <si>
    <t>S / XXL</t>
  </si>
  <si>
    <t>Pack Evolution</t>
  </si>
  <si>
    <t>Pack Basic</t>
  </si>
  <si>
    <t>Pack Seismic</t>
  </si>
  <si>
    <t>S / XXXL</t>
  </si>
  <si>
    <t>Pack Easy</t>
  </si>
  <si>
    <t>S / XL</t>
  </si>
  <si>
    <t>Beans</t>
  </si>
  <si>
    <t>Lamb Chops S</t>
  </si>
  <si>
    <t>Lamb Chops L</t>
  </si>
  <si>
    <t>Space Jugs</t>
  </si>
  <si>
    <t>Flakes</t>
  </si>
  <si>
    <t>Bacs 1</t>
  </si>
  <si>
    <t>Bacs 2</t>
  </si>
  <si>
    <t>Supreme Edges XXL</t>
  </si>
  <si>
    <t>Supreme Jugs XXL</t>
  </si>
  <si>
    <t>Supreme Macro</t>
  </si>
  <si>
    <t>Granite</t>
  </si>
  <si>
    <t>Récapitulatif marque FREESTONE</t>
  </si>
  <si>
    <t xml:space="preserve">Une grande variété de volumes de bois aux formes simples </t>
  </si>
  <si>
    <t>Nb de volumes par lot</t>
  </si>
  <si>
    <t>PRIX HT (€)</t>
  </si>
  <si>
    <t>Green 6018</t>
  </si>
  <si>
    <t>Blue 5015</t>
  </si>
  <si>
    <t>Yellow 1018</t>
  </si>
  <si>
    <t>Red 3020</t>
  </si>
  <si>
    <t>Orange  2004</t>
  </si>
  <si>
    <t>Purple RAL 4008</t>
  </si>
  <si>
    <t>White 9010</t>
  </si>
  <si>
    <t>Black 9005</t>
  </si>
  <si>
    <t>Grey 7024</t>
  </si>
  <si>
    <t>Grey 7046</t>
  </si>
  <si>
    <t>Nb de volumes</t>
  </si>
  <si>
    <t xml:space="preserve"> visserie VAB70 par volume</t>
  </si>
  <si>
    <t>Total visserie VAB70</t>
  </si>
  <si>
    <t>Volumes BOIS</t>
  </si>
  <si>
    <t xml:space="preserve">DELTA 1 </t>
  </si>
  <si>
    <t>25 x 25 x H10</t>
  </si>
  <si>
    <t>DELTA 2</t>
  </si>
  <si>
    <t>30 x 30 x H10</t>
  </si>
  <si>
    <t>DELTA 3</t>
  </si>
  <si>
    <t>30 x 30 x H15</t>
  </si>
  <si>
    <t>DELTA 4</t>
  </si>
  <si>
    <t>45 x 45 x H15</t>
  </si>
  <si>
    <t>DELTA 5</t>
  </si>
  <si>
    <t>45 x 45 x H20</t>
  </si>
  <si>
    <t>DELTA 6</t>
  </si>
  <si>
    <t>60 x 60 x H20</t>
  </si>
  <si>
    <t>DELTA 8</t>
  </si>
  <si>
    <t>90 x 90 x H30</t>
  </si>
  <si>
    <t>DELTA 9</t>
  </si>
  <si>
    <t>90 x 90 x H20</t>
  </si>
  <si>
    <t>DELTA 10</t>
  </si>
  <si>
    <t>90 x 90 x H15</t>
  </si>
  <si>
    <t>DELTA 11</t>
  </si>
  <si>
    <t>DELTA 12</t>
  </si>
  <si>
    <t>45 x 30 x H15</t>
  </si>
  <si>
    <t>DELTA 13</t>
  </si>
  <si>
    <t>60 x 45 x H20</t>
  </si>
  <si>
    <t>DELTA 14</t>
  </si>
  <si>
    <t>60 x 30 x H15</t>
  </si>
  <si>
    <t>DELTA 15</t>
  </si>
  <si>
    <t>90 x 30 x H15</t>
  </si>
  <si>
    <t>CAIRN 2</t>
  </si>
  <si>
    <t>CAIRN 5</t>
  </si>
  <si>
    <t>90 x 45 x H30</t>
  </si>
  <si>
    <t xml:space="preserve">HEDRIS 1 </t>
  </si>
  <si>
    <t>60 x 30 x H20</t>
  </si>
  <si>
    <t>HEDRIS 2</t>
  </si>
  <si>
    <t>60 x 30 x 30 x 15x15</t>
  </si>
  <si>
    <t>HEDRIS 3</t>
  </si>
  <si>
    <t xml:space="preserve">STARSYSTEM 1 </t>
  </si>
  <si>
    <t>STARSYSTEM 2</t>
  </si>
  <si>
    <t>120 x 120 x H30</t>
  </si>
  <si>
    <t>STARSYSTEM 2c</t>
  </si>
  <si>
    <t>60 x 60 x H30</t>
  </si>
  <si>
    <t>STARSYSTEM 3</t>
  </si>
  <si>
    <t>170 x 170 x H20</t>
  </si>
  <si>
    <t>STARSYSTEM 3c</t>
  </si>
  <si>
    <t>CARRE</t>
  </si>
  <si>
    <t>70 x 70 x 20</t>
  </si>
  <si>
    <t>QUADRIVEX</t>
  </si>
  <si>
    <t>75 x 65 x 55 x 20</t>
  </si>
  <si>
    <t>FAM 2.3 V4</t>
  </si>
  <si>
    <t>45 x 45 x 30 x 10</t>
  </si>
  <si>
    <t>PENTA</t>
  </si>
  <si>
    <t>45 x 55 x 20</t>
  </si>
  <si>
    <t>PYRAMIDE</t>
  </si>
  <si>
    <t>50 x 50 x 20</t>
  </si>
  <si>
    <t>TRAP</t>
  </si>
  <si>
    <t>60 x 55 x 25 x 20</t>
  </si>
  <si>
    <t>COFFIN</t>
  </si>
  <si>
    <t>70 x 45 x 35 x 20</t>
  </si>
  <si>
    <t>Récapitulatif Volumes BOIS VOLX</t>
  </si>
  <si>
    <t>Nombres de volumes</t>
  </si>
  <si>
    <t>Nous distribuons les volumes fibres de la marque ILLUSION</t>
  </si>
  <si>
    <t>Nb de pièces par lot</t>
  </si>
  <si>
    <t>Rouge RAL 3020</t>
  </si>
  <si>
    <t>Orange RAL 2004</t>
  </si>
  <si>
    <t>Violet RAL 4006</t>
  </si>
  <si>
    <t>Gris RAL 7024</t>
  </si>
  <si>
    <t>MARQUE ILLUSION Volumes</t>
  </si>
  <si>
    <t>Confusion (SANDED)</t>
  </si>
  <si>
    <t>90 x 60 x H25</t>
  </si>
  <si>
    <t>Fiber glass</t>
  </si>
  <si>
    <t>Hallucination (SANDED)</t>
  </si>
  <si>
    <t>80 x 50 x H21</t>
  </si>
  <si>
    <t>Deception (SANDED)</t>
  </si>
  <si>
    <t>99 x 50 x H22</t>
  </si>
  <si>
    <t>Impression (SANDED)</t>
  </si>
  <si>
    <t>75 x 36 x H20</t>
  </si>
  <si>
    <t>Phantom (SANDED)</t>
  </si>
  <si>
    <t>86 x 20 x H14</t>
  </si>
  <si>
    <t>Fantasy (SANDED)</t>
  </si>
  <si>
    <t>86 x 25 x H18</t>
  </si>
  <si>
    <t>Imagination (SANDED)</t>
  </si>
  <si>
    <t>76 x 25 x H20</t>
  </si>
  <si>
    <t>Fatamorgana (SANDED)</t>
  </si>
  <si>
    <t>94 x 40 x H14</t>
  </si>
  <si>
    <t>Reflection (SANDED)</t>
  </si>
  <si>
    <t>85 x 44 x H18</t>
  </si>
  <si>
    <t>Mirage (SANDED)</t>
  </si>
  <si>
    <t>96 x 27 x H21</t>
  </si>
  <si>
    <t>Vision (SANDED)</t>
  </si>
  <si>
    <t>84 x 28 x H14</t>
  </si>
  <si>
    <t>Virtuality (SANDED)</t>
  </si>
  <si>
    <t>95 x 24 x H11</t>
  </si>
  <si>
    <t>Izohypse Volume 1 (SANDED)</t>
  </si>
  <si>
    <t>91 x 63 x H22</t>
  </si>
  <si>
    <t>Izohypse Volume 1 (DUAL White +...)</t>
  </si>
  <si>
    <t>Izohypse Volume 2 (SANDED)</t>
  </si>
  <si>
    <t>85 x 68 x H30</t>
  </si>
  <si>
    <t>Izohypse Volume 2 (DUAL White +...)</t>
  </si>
  <si>
    <t>Izohypse Volume 3 (SANDED)</t>
  </si>
  <si>
    <t>89 x 64 x H30</t>
  </si>
  <si>
    <t>Izohypse Volume 3 (DUAL White +...)</t>
  </si>
  <si>
    <t>Izohypse Volume 4 (SANDED)</t>
  </si>
  <si>
    <t>Izohypse Volume 4 (DUAL White +...)</t>
  </si>
  <si>
    <t>Izohypse Volume 5 (SANDED)</t>
  </si>
  <si>
    <t>Izohypse Volume 5 (DUAL White +...)</t>
  </si>
  <si>
    <t>Izohypse Volume 6 (SANDED)</t>
  </si>
  <si>
    <t>Izohypse Volume 6 (DUAL White +...)</t>
  </si>
  <si>
    <t>Cone 1 (SANDED)</t>
  </si>
  <si>
    <t>116 x 51 x H16</t>
  </si>
  <si>
    <t>Cone 2 (SANDED)</t>
  </si>
  <si>
    <t>116 x 16 x H18</t>
  </si>
  <si>
    <t>Cone 2 (DUAL White +...)</t>
  </si>
  <si>
    <t>Cone 3 (SANDED)</t>
  </si>
  <si>
    <t>116 x 46 x H18</t>
  </si>
  <si>
    <t>Cone 3 (DUAL White +…)</t>
  </si>
  <si>
    <t>Cone 4 (SANDED)</t>
  </si>
  <si>
    <t>73 x 14 x H4</t>
  </si>
  <si>
    <t>Cone 4 (DUAL White +...)</t>
  </si>
  <si>
    <t>Cone 5 (SANDED)</t>
  </si>
  <si>
    <t>60 x H15</t>
  </si>
  <si>
    <t>Cone 5 (DUAL White +...)</t>
  </si>
  <si>
    <t>Cone 6 (SANDED)</t>
  </si>
  <si>
    <t>Cone 7 (SANDED)</t>
  </si>
  <si>
    <t>Cone 7 (DUAL White +...)</t>
  </si>
  <si>
    <t>Cone 8 (SANDED)</t>
  </si>
  <si>
    <t>60 x H20</t>
  </si>
  <si>
    <t>Cone 8 (DUAL White +...)</t>
  </si>
  <si>
    <t>Cone 9 (SANDED)</t>
  </si>
  <si>
    <t>Cone 9 (DUAL White +...)</t>
  </si>
  <si>
    <t>Cone 10 (SANDED)</t>
  </si>
  <si>
    <t>Cone 10 (DUAL White +...)</t>
  </si>
  <si>
    <t>Cone 11 (SANDED)</t>
  </si>
  <si>
    <t>60 x H30</t>
  </si>
  <si>
    <t>Cone 11 (DUAL White +...)</t>
  </si>
  <si>
    <t>Cone 12 (SANDED)</t>
  </si>
  <si>
    <t>Cone 12 (DUAL White +...)</t>
  </si>
  <si>
    <t>Cone 13 (SANDED)</t>
  </si>
  <si>
    <t>Cone 13 (DUAL White +...)</t>
  </si>
  <si>
    <t>Cone 14 (SANDED)</t>
  </si>
  <si>
    <t>60 x H25</t>
  </si>
  <si>
    <t>Cone 15 (SANDED)</t>
  </si>
  <si>
    <t>Cone 16 (SANDED)</t>
  </si>
  <si>
    <t>60 x H28</t>
  </si>
  <si>
    <t>Oval Cone 1</t>
  </si>
  <si>
    <t>41 x 26 x 13</t>
  </si>
  <si>
    <t>Oval Cone 1 (DUAL White +...)</t>
  </si>
  <si>
    <t>Oval Cone 2</t>
  </si>
  <si>
    <t>45 x 34 x 15</t>
  </si>
  <si>
    <t>Oval Cone 2 (DUAL White +...)</t>
  </si>
  <si>
    <t>Oval Cone 3</t>
  </si>
  <si>
    <t>50 x 30 x 16</t>
  </si>
  <si>
    <t>Oval Cone 3 (DUAL White +...)</t>
  </si>
  <si>
    <t>Oval Cone 4</t>
  </si>
  <si>
    <t>40 x 27 x 14</t>
  </si>
  <si>
    <t>Oval Cone 4 (DUAL White +...)</t>
  </si>
  <si>
    <t>Oval Cone 5</t>
  </si>
  <si>
    <t>38 x 24 x 8</t>
  </si>
  <si>
    <t>Oval Cone 5 (DUAL White +...)</t>
  </si>
  <si>
    <t>Oval Cone 6</t>
  </si>
  <si>
    <t>35 x 26 x 10</t>
  </si>
  <si>
    <t>Oval Cone 6 (DUAL White +...)</t>
  </si>
  <si>
    <t>Oval Cone 7</t>
  </si>
  <si>
    <t>36 x 27 x 10</t>
  </si>
  <si>
    <t>Oval Cone 7 (DUAL White +...)</t>
  </si>
  <si>
    <t>Oval Cone 8</t>
  </si>
  <si>
    <t>43,5 x 26 x 11</t>
  </si>
  <si>
    <t>Oval Cone 9</t>
  </si>
  <si>
    <t>54 x 26,5 x 15,5</t>
  </si>
  <si>
    <t>Oval Cone 10</t>
  </si>
  <si>
    <t>62 x 35 x 14</t>
  </si>
  <si>
    <t>Oval Cone 10 (DUAL White +...)</t>
  </si>
  <si>
    <t>Oval Cone 11</t>
  </si>
  <si>
    <t>42 x 75 x 19</t>
  </si>
  <si>
    <t>Oval Cone 12</t>
  </si>
  <si>
    <t>34 x 55 x 16</t>
  </si>
  <si>
    <t>Oval Cone 13</t>
  </si>
  <si>
    <t>48 x 60 x 16</t>
  </si>
  <si>
    <t>Oval Cone 14</t>
  </si>
  <si>
    <t>40 x 66 x 18</t>
  </si>
  <si>
    <t>Oval Cone 15</t>
  </si>
  <si>
    <t>40 x 63 x 15</t>
  </si>
  <si>
    <t>Retro Nose 1</t>
  </si>
  <si>
    <t>52 x 35 x 26</t>
  </si>
  <si>
    <t>Retro Nose 2</t>
  </si>
  <si>
    <t>50 x 38 x 33</t>
  </si>
  <si>
    <t>Retro Nose 3</t>
  </si>
  <si>
    <t>42 x 31 x 26</t>
  </si>
  <si>
    <t>Retro Nose 4</t>
  </si>
  <si>
    <t>43 x 37 x 33</t>
  </si>
  <si>
    <t>Retro Nose 5</t>
  </si>
  <si>
    <t>37 x 30 x 22</t>
  </si>
  <si>
    <t>Retro Nose 6</t>
  </si>
  <si>
    <t>40 x 39 x 32</t>
  </si>
  <si>
    <t>Retro Nose 7</t>
  </si>
  <si>
    <t>54 x 48 x 40</t>
  </si>
  <si>
    <t>Retro Nose 8</t>
  </si>
  <si>
    <t>42 x 25,5 x 27</t>
  </si>
  <si>
    <t>Retro Nose 9</t>
  </si>
  <si>
    <t>39 x 37 x 25</t>
  </si>
  <si>
    <t>Retro Nose 10</t>
  </si>
  <si>
    <t>42,5 x 35 x 25</t>
  </si>
  <si>
    <t>Oval Cone Pinch 1</t>
  </si>
  <si>
    <t>47,5 x 26 x 14</t>
  </si>
  <si>
    <t>Oval Cone Pinch 1 (DUAL White +...)</t>
  </si>
  <si>
    <t>Oval Cone Pinch 2</t>
  </si>
  <si>
    <t>62 x 33,5 x 20</t>
  </si>
  <si>
    <t>Oval Cone Pinch 2 (DUAL White +...)</t>
  </si>
  <si>
    <t>Oval Cone Pinch 3</t>
  </si>
  <si>
    <t>55 x 32 x 15</t>
  </si>
  <si>
    <t>Oval Cone Pinch 3 (DUAL White +...)</t>
  </si>
  <si>
    <t>Oval Cone Pinch 4</t>
  </si>
  <si>
    <t>58,5 x 38 x 19</t>
  </si>
  <si>
    <t>Oval Cone Pinch 4 (DUAL White +...)</t>
  </si>
  <si>
    <t>Oval Cone Pinch 5</t>
  </si>
  <si>
    <t>69 x 17 x 17</t>
  </si>
  <si>
    <t>Oval Cone Pinch 5 (DUAL White +...)</t>
  </si>
  <si>
    <t>Oval Cone Pinch 6</t>
  </si>
  <si>
    <t>85 x 36,5 x 27</t>
  </si>
  <si>
    <t>Oval Cone Pinch 6 (DUAL White +...)</t>
  </si>
  <si>
    <t>Oval Cone Pinch 7</t>
  </si>
  <si>
    <t>85 x 27,5 x 23</t>
  </si>
  <si>
    <t>Oval Cone Pinch 7 (DUAL White +...)</t>
  </si>
  <si>
    <t>Oval Cone Pinch 8</t>
  </si>
  <si>
    <t>89,5 x 31,5 x 27</t>
  </si>
  <si>
    <t>Oval Cone Pinch 8 (DUAL White +...)</t>
  </si>
  <si>
    <t>Oval Cone Pinch 9</t>
  </si>
  <si>
    <t>75,5 x 49 x 18</t>
  </si>
  <si>
    <t>Oval Cone Pinch 9 (DUAL White +...)</t>
  </si>
  <si>
    <t>Oval Cone Pinch 10</t>
  </si>
  <si>
    <t>80,5 x 50 x 21</t>
  </si>
  <si>
    <t>Oval Cone Pinch 10 (DUAL White +...)</t>
  </si>
  <si>
    <t xml:space="preserve">Récapitulatif marque ILLUSION </t>
  </si>
  <si>
    <t>VOLX est le seul fabricant mondial des prises de vitesses IFSC.</t>
  </si>
  <si>
    <t>Jaune RAL 1023</t>
  </si>
  <si>
    <t>Violet RAL 4005 (US)</t>
  </si>
  <si>
    <t>Fluo Rose</t>
  </si>
  <si>
    <t>CHC10x90</t>
  </si>
  <si>
    <t>IFSC (speed holds)</t>
  </si>
  <si>
    <t>IFSC OFFICIAL Speed Holds : Pack 15 M</t>
  </si>
  <si>
    <t>M/XXL</t>
  </si>
  <si>
    <t>IFSC OFFICIAL Speed Holds : Pack 10 M</t>
  </si>
  <si>
    <t>IFSC OFFICIAL Speed holds Hand</t>
  </si>
  <si>
    <t>Hand</t>
  </si>
  <si>
    <t>IFSC OFFICIAL Speed holds Foot</t>
  </si>
  <si>
    <t>NON Officielle Speed Holds : Pack 15 M</t>
  </si>
  <si>
    <t>NON Officielle  Speed Holds : Pack 10 M</t>
  </si>
  <si>
    <t>NON Officielle  Speed holds Hand</t>
  </si>
  <si>
    <t>NON Officielle  Speed holds Foot</t>
  </si>
  <si>
    <t>Total</t>
  </si>
  <si>
    <t>Récapitulatif IFSC Speed Holds</t>
  </si>
  <si>
    <t>Récapitulatif par couleurs</t>
  </si>
  <si>
    <t>Récapitulatif par tailles</t>
  </si>
</sst>
</file>

<file path=xl/styles.xml><?xml version="1.0" encoding="utf-8"?>
<styleSheet xmlns="http://schemas.openxmlformats.org/spreadsheetml/2006/main" xmlns:x14ac="http://schemas.microsoft.com/office/spreadsheetml/2009/9/ac" xmlns:mc="http://schemas.openxmlformats.org/markup-compatibility/2006">
  <numFmts count="11">
    <numFmt numFmtId="164" formatCode="[$CHF]#,##0.00"/>
    <numFmt numFmtId="165" formatCode="_-* #,##0.00\ &quot;€&quot;_-;\-* #,##0.00\ &quot;€&quot;_-;_-* &quot;-&quot;??\ &quot;€&quot;_-;_-@"/>
    <numFmt numFmtId="166" formatCode="_-* #,##0.00\ [$€-40C]_-;\-* #,##0.00\ [$€-40C]_-;_-* &quot;-&quot;??\ [$€-40C]_-;_-@"/>
    <numFmt numFmtId="167" formatCode="#,##0\ &quot;€&quot;"/>
    <numFmt numFmtId="168" formatCode="#,##0.00\ &quot;€&quot;"/>
    <numFmt numFmtId="169" formatCode="#,##0.00\ [$€-40C];\-#,##0.00\ [$€-40C]"/>
    <numFmt numFmtId="170" formatCode="_-* #,##0\ &quot;€&quot;_-;\-* #,##0\ &quot;€&quot;_-;_-* &quot;-&quot;??\ &quot;€&quot;_-;_-@"/>
    <numFmt numFmtId="171" formatCode="0.0"/>
    <numFmt numFmtId="172" formatCode="0.000"/>
    <numFmt numFmtId="173" formatCode="_-* #,##0.00\ _€_-;\-* #,##0.00\ _€_-;_-* &quot;-&quot;??\ _€_-;_-@"/>
    <numFmt numFmtId="174" formatCode="_-* #,##0\ [$€-40C]_-;\-* #,##0\ [$€-40C]_-;_-* &quot;-&quot;??\ [$€-40C]_-;_-@"/>
  </numFmts>
  <fonts count="84">
    <font>
      <sz val="10.0"/>
      <color rgb="FF000000"/>
      <name val="Arial"/>
      <scheme val="minor"/>
    </font>
    <font>
      <sz val="14.0"/>
      <color theme="1"/>
      <name val="Arial"/>
    </font>
    <font>
      <sz val="12.0"/>
      <color theme="1"/>
      <name val="Arial"/>
    </font>
    <font>
      <sz val="11.0"/>
      <color theme="1"/>
      <name val="Arial"/>
    </font>
    <font>
      <sz val="16.0"/>
      <color theme="1"/>
      <name val="Arial"/>
    </font>
    <font>
      <b/>
      <sz val="14.0"/>
      <color rgb="FFFF0000"/>
      <name val="Arial"/>
    </font>
    <font>
      <sz val="11.0"/>
      <color rgb="FFFF0000"/>
      <name val="Arial"/>
    </font>
    <font>
      <b/>
      <sz val="14.0"/>
      <color rgb="FFFF00FF"/>
      <name val="Arial"/>
    </font>
    <font>
      <color rgb="FFFF00FF"/>
      <name val="Arial"/>
      <scheme val="minor"/>
    </font>
    <font>
      <i/>
      <sz val="11.0"/>
      <color rgb="FFFF0000"/>
      <name val="Arial"/>
    </font>
    <font>
      <b/>
      <sz val="10.0"/>
      <color theme="0"/>
      <name val="Arial"/>
    </font>
    <font/>
    <font>
      <sz val="10.0"/>
      <color theme="0"/>
      <name val="Arial"/>
    </font>
    <font>
      <sz val="8.0"/>
      <color rgb="FF000000"/>
      <name val="Tahoma"/>
    </font>
    <font>
      <b/>
      <sz val="10.0"/>
      <color theme="1"/>
      <name val="Arial"/>
    </font>
    <font>
      <sz val="10.0"/>
      <color theme="1"/>
      <name val="Arial"/>
    </font>
    <font>
      <b/>
      <sz val="10.0"/>
      <color rgb="FFFF0000"/>
      <name val="Arial"/>
    </font>
    <font>
      <b/>
      <sz val="11.0"/>
      <color theme="0"/>
      <name val="Arial"/>
    </font>
    <font>
      <b/>
      <i/>
      <sz val="11.0"/>
      <color theme="1"/>
      <name val="Arial"/>
    </font>
    <font>
      <b/>
      <sz val="26.0"/>
      <color rgb="FF7030A0"/>
      <name val="Arial"/>
    </font>
    <font>
      <b/>
      <sz val="24.0"/>
      <color rgb="FF7030A0"/>
      <name val="Arial"/>
    </font>
    <font>
      <b/>
      <sz val="10.0"/>
      <color theme="1"/>
      <name val="Ford light"/>
    </font>
    <font>
      <sz val="9.0"/>
      <color theme="1"/>
      <name val="Arial"/>
    </font>
    <font>
      <b/>
      <i/>
      <sz val="11.0"/>
      <color theme="0"/>
      <name val="Arial"/>
    </font>
    <font>
      <sz val="9.0"/>
      <color theme="0"/>
      <name val="Arial"/>
    </font>
    <font>
      <b/>
      <i/>
      <sz val="20.0"/>
      <color rgb="FF00B0F0"/>
      <name val="Arial"/>
    </font>
    <font>
      <b/>
      <sz val="10.0"/>
      <color rgb="FFFF0000"/>
      <name val="Ford light"/>
    </font>
    <font>
      <sz val="8.0"/>
      <color theme="1"/>
      <name val="Arial"/>
    </font>
    <font>
      <b/>
      <sz val="8.0"/>
      <color theme="0"/>
      <name val="Ford light"/>
    </font>
    <font>
      <sz val="8.0"/>
      <color theme="0"/>
      <name val="Arial"/>
    </font>
    <font>
      <u/>
      <sz val="10.0"/>
      <color theme="10"/>
      <name val="Arial"/>
    </font>
    <font>
      <b/>
      <sz val="10.0"/>
      <color theme="9"/>
      <name val="Ford light"/>
    </font>
    <font>
      <b/>
      <i/>
      <sz val="20.0"/>
      <color rgb="FF7030A0"/>
      <name val="Arial"/>
    </font>
    <font>
      <u/>
      <sz val="10.0"/>
      <color theme="10"/>
      <name val="Arial"/>
    </font>
    <font>
      <u/>
      <sz val="10.0"/>
      <color theme="10"/>
      <name val="Arial"/>
    </font>
    <font>
      <b/>
      <i/>
      <sz val="20.0"/>
      <color theme="1"/>
      <name val="Arial"/>
    </font>
    <font>
      <b/>
      <i/>
      <sz val="10.0"/>
      <color theme="1"/>
      <name val="Arial"/>
    </font>
    <font>
      <b/>
      <sz val="10.0"/>
      <color rgb="FF000000"/>
      <name val="Arial"/>
    </font>
    <font>
      <b/>
      <i/>
      <sz val="22.0"/>
      <color rgb="FFFFC000"/>
      <name val="Arial"/>
    </font>
    <font>
      <b/>
      <i/>
      <sz val="20.0"/>
      <color rgb="FFFF66FF"/>
      <name val="Arial"/>
    </font>
    <font>
      <b/>
      <i/>
      <sz val="9.0"/>
      <color theme="1"/>
      <name val="Arial"/>
    </font>
    <font>
      <b/>
      <sz val="8.0"/>
      <color theme="1"/>
      <name val="Ford light"/>
    </font>
    <font>
      <b/>
      <sz val="24.0"/>
      <color theme="7"/>
      <name val="Arial"/>
    </font>
    <font>
      <u/>
      <sz val="10.0"/>
      <color rgb="FF0070C0"/>
      <name val="Arial"/>
    </font>
    <font>
      <b/>
      <i/>
      <sz val="20.0"/>
      <color theme="5"/>
      <name val="Arial"/>
    </font>
    <font>
      <b/>
      <i/>
      <sz val="20.0"/>
      <color theme="6"/>
      <name val="Arial"/>
    </font>
    <font>
      <b/>
      <sz val="18.0"/>
      <color theme="7"/>
      <name val="Arial"/>
    </font>
    <font>
      <b/>
      <i/>
      <sz val="20.0"/>
      <color theme="7"/>
      <name val="Arial"/>
    </font>
    <font>
      <sz val="10.0"/>
      <color theme="1"/>
      <name val="Ford light"/>
    </font>
    <font>
      <u/>
      <sz val="10.0"/>
      <color theme="4"/>
      <name val="Arial"/>
    </font>
    <font>
      <b/>
      <i/>
      <sz val="20.0"/>
      <color rgb="FFCC00CC"/>
      <name val="Arial"/>
    </font>
    <font>
      <b/>
      <sz val="11.0"/>
      <color theme="1"/>
      <name val="Arial"/>
    </font>
    <font>
      <sz val="10.0"/>
      <color rgb="FFFF0000"/>
      <name val="Arial"/>
    </font>
    <font>
      <b/>
      <sz val="22.0"/>
      <color rgb="FF7030A0"/>
      <name val="Arial"/>
    </font>
    <font>
      <b/>
      <sz val="22.0"/>
      <color rgb="FF92D050"/>
      <name val="Arial"/>
    </font>
    <font>
      <b/>
      <i/>
      <sz val="20.0"/>
      <color rgb="FF92D050"/>
      <name val="Arial"/>
    </font>
    <font>
      <b/>
      <i/>
      <u/>
      <sz val="10.0"/>
      <color rgb="FF0070C0"/>
      <name val="Arial"/>
    </font>
    <font>
      <b/>
      <sz val="10.0"/>
      <color rgb="FF92D050"/>
      <name val="Ford light"/>
    </font>
    <font>
      <b/>
      <i/>
      <u/>
      <sz val="10.0"/>
      <color rgb="FF0070C0"/>
      <name val="Arial"/>
    </font>
    <font>
      <b/>
      <sz val="10.0"/>
      <color rgb="FF9751CB"/>
      <name val="Ford light"/>
    </font>
    <font>
      <b/>
      <sz val="20.0"/>
      <color rgb="FF00B0F0"/>
      <name val="Arial"/>
    </font>
    <font>
      <sz val="9.0"/>
      <color rgb="FFFF0000"/>
      <name val="Arial"/>
    </font>
    <font>
      <sz val="9.0"/>
      <color rgb="FF00B0F0"/>
      <name val="Arial"/>
    </font>
    <font>
      <u/>
      <sz val="10.0"/>
      <color theme="10"/>
      <name val="Arial"/>
    </font>
    <font>
      <sz val="8.0"/>
      <color rgb="FF00B0F0"/>
      <name val="Arial"/>
    </font>
    <font>
      <u/>
      <sz val="10.0"/>
      <color theme="10"/>
      <name val="Arial"/>
    </font>
    <font>
      <u/>
      <sz val="10.0"/>
      <color rgb="FF0070C0"/>
      <name val="Arial"/>
    </font>
    <font>
      <color theme="1"/>
      <name val="Arial"/>
    </font>
    <font>
      <sz val="10.0"/>
      <color rgb="FF00B0F0"/>
      <name val="Arial"/>
    </font>
    <font>
      <b/>
      <sz val="22.0"/>
      <color rgb="FF7F7F7F"/>
      <name val="Arial"/>
    </font>
    <font>
      <b/>
      <i/>
      <sz val="11.0"/>
      <color rgb="FF7F7F7F"/>
      <name val="Arial"/>
    </font>
    <font>
      <b/>
      <i/>
      <u/>
      <sz val="10.0"/>
      <color rgb="FF0070C0"/>
      <name val="Arial"/>
    </font>
    <font>
      <b/>
      <i/>
      <u/>
      <sz val="10.0"/>
      <color rgb="FF0070C0"/>
      <name val="Arial"/>
    </font>
    <font>
      <b/>
      <i/>
      <u/>
      <sz val="10.0"/>
      <color rgb="FF0070C0"/>
      <name val="Arial"/>
    </font>
    <font>
      <b/>
      <sz val="22.0"/>
      <color theme="1"/>
      <name val="Arial"/>
    </font>
    <font>
      <b/>
      <sz val="9.0"/>
      <color theme="1"/>
      <name val="Arial"/>
    </font>
    <font>
      <b/>
      <i/>
      <u/>
      <sz val="10.0"/>
      <color rgb="FF0070C0"/>
      <name val="Arial"/>
    </font>
    <font>
      <sz val="8.0"/>
      <color theme="1"/>
      <name val="Ford light"/>
    </font>
    <font>
      <b/>
      <i/>
      <u/>
      <sz val="10.0"/>
      <color rgb="FF0070C0"/>
      <name val="Arial"/>
    </font>
    <font>
      <b/>
      <sz val="10.0"/>
      <color rgb="FF0070C0"/>
      <name val="Ford light"/>
    </font>
    <font>
      <b/>
      <i/>
      <u/>
      <sz val="10.0"/>
      <color rgb="FF0070C0"/>
      <name val="Arial"/>
    </font>
    <font>
      <b/>
      <sz val="22.0"/>
      <color rgb="FFCC0000"/>
      <name val="Arial"/>
    </font>
    <font>
      <b/>
      <i/>
      <sz val="20.0"/>
      <color rgb="FFFF0000"/>
      <name val="Arial"/>
    </font>
    <font>
      <b/>
      <i/>
      <u/>
      <sz val="10.0"/>
      <color theme="1"/>
      <name val="Arial"/>
    </font>
  </fonts>
  <fills count="29">
    <fill>
      <patternFill patternType="none"/>
    </fill>
    <fill>
      <patternFill patternType="lightGray"/>
    </fill>
    <fill>
      <patternFill patternType="solid">
        <fgColor rgb="FFFFFFFF"/>
        <bgColor rgb="FFFFFFFF"/>
      </patternFill>
    </fill>
    <fill>
      <patternFill patternType="solid">
        <fgColor rgb="FFFF0000"/>
        <bgColor rgb="FFFF0000"/>
      </patternFill>
    </fill>
    <fill>
      <patternFill patternType="solid">
        <fgColor rgb="FFD3D3D3"/>
        <bgColor rgb="FFD3D3D3"/>
      </patternFill>
    </fill>
    <fill>
      <patternFill patternType="solid">
        <fgColor rgb="FFFEF2CB"/>
        <bgColor rgb="FFFEF2CB"/>
      </patternFill>
    </fill>
    <fill>
      <patternFill patternType="solid">
        <fgColor rgb="FFD8D8D8"/>
        <bgColor rgb="FFD8D8D8"/>
      </patternFill>
    </fill>
    <fill>
      <patternFill patternType="solid">
        <fgColor rgb="FFFFD7D7"/>
        <bgColor rgb="FFFFD7D7"/>
      </patternFill>
    </fill>
    <fill>
      <patternFill patternType="solid">
        <fgColor theme="0"/>
        <bgColor theme="0"/>
      </patternFill>
    </fill>
    <fill>
      <patternFill patternType="solid">
        <fgColor rgb="FF92D050"/>
        <bgColor rgb="FF92D050"/>
      </patternFill>
    </fill>
    <fill>
      <patternFill patternType="solid">
        <fgColor rgb="FF00B050"/>
        <bgColor rgb="FF00B050"/>
      </patternFill>
    </fill>
    <fill>
      <patternFill patternType="solid">
        <fgColor rgb="FF66FFFF"/>
        <bgColor rgb="FF66FFFF"/>
      </patternFill>
    </fill>
    <fill>
      <patternFill patternType="solid">
        <fgColor rgb="FF00B0F0"/>
        <bgColor rgb="FF00B0F0"/>
      </patternFill>
    </fill>
    <fill>
      <patternFill patternType="solid">
        <fgColor rgb="FFFFFF00"/>
        <bgColor rgb="FFFFFF00"/>
      </patternFill>
    </fill>
    <fill>
      <patternFill patternType="solid">
        <fgColor rgb="FFCC00CC"/>
        <bgColor rgb="FFCC00CC"/>
      </patternFill>
    </fill>
    <fill>
      <patternFill patternType="solid">
        <fgColor rgb="FF595959"/>
        <bgColor rgb="FF595959"/>
      </patternFill>
    </fill>
    <fill>
      <patternFill patternType="solid">
        <fgColor rgb="FFFF9900"/>
        <bgColor rgb="FFFF9900"/>
      </patternFill>
    </fill>
    <fill>
      <patternFill patternType="solid">
        <fgColor rgb="FFFF00FF"/>
        <bgColor rgb="FFFF00FF"/>
      </patternFill>
    </fill>
    <fill>
      <patternFill patternType="solid">
        <fgColor rgb="FF7F7F7F"/>
        <bgColor rgb="FF7F7F7F"/>
      </patternFill>
    </fill>
    <fill>
      <patternFill patternType="solid">
        <fgColor rgb="FF7030A0"/>
        <bgColor rgb="FF7030A0"/>
      </patternFill>
    </fill>
    <fill>
      <patternFill patternType="solid">
        <fgColor rgb="FF00FF00"/>
        <bgColor rgb="FF00FF00"/>
      </patternFill>
    </fill>
    <fill>
      <patternFill patternType="solid">
        <fgColor rgb="FF1171FF"/>
        <bgColor rgb="FF1171FF"/>
      </patternFill>
    </fill>
    <fill>
      <patternFill patternType="solid">
        <fgColor rgb="FFFFC000"/>
        <bgColor rgb="FFFFC000"/>
      </patternFill>
    </fill>
    <fill>
      <patternFill patternType="solid">
        <fgColor rgb="FFBFBFBF"/>
        <bgColor rgb="FFBFBFBF"/>
      </patternFill>
    </fill>
    <fill>
      <patternFill patternType="solid">
        <fgColor theme="4"/>
        <bgColor theme="4"/>
      </patternFill>
    </fill>
    <fill>
      <patternFill patternType="solid">
        <fgColor rgb="FFC00000"/>
        <bgColor rgb="FFC00000"/>
      </patternFill>
    </fill>
    <fill>
      <patternFill patternType="solid">
        <fgColor theme="5"/>
        <bgColor theme="5"/>
      </patternFill>
    </fill>
    <fill>
      <patternFill patternType="solid">
        <fgColor theme="1"/>
        <bgColor theme="1"/>
      </patternFill>
    </fill>
    <fill>
      <patternFill patternType="solid">
        <fgColor rgb="FFD0CECE"/>
        <bgColor rgb="FFD0CECE"/>
      </patternFill>
    </fill>
  </fills>
  <borders count="59">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medium">
        <color rgb="FF000000"/>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left style="thin">
        <color rgb="FFA9A9A9"/>
      </left>
      <right style="thin">
        <color rgb="FFA9A9A9"/>
      </right>
      <top style="thin">
        <color rgb="FFA9A9A9"/>
      </top>
      <bottom style="thin">
        <color rgb="FFA9A9A9"/>
      </bottom>
    </border>
    <border>
      <left style="thin">
        <color rgb="FF000000"/>
      </left>
      <right style="thin">
        <color rgb="FF000000"/>
      </right>
      <top style="thin">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bottom style="medium">
        <color rgb="FF000000"/>
      </bottom>
    </border>
    <border>
      <left style="medium">
        <color rgb="FF000000"/>
      </left>
      <right style="medium">
        <color rgb="FF000000"/>
      </right>
      <top style="medium">
        <color rgb="FF000000"/>
      </top>
    </border>
    <border>
      <right style="thin">
        <color rgb="FF000000"/>
      </right>
      <bottom style="thin">
        <color rgb="FF000000"/>
      </bottom>
    </border>
    <border>
      <left/>
      <right style="thin">
        <color rgb="FF000000"/>
      </right>
      <top style="thin">
        <color rgb="FF000000"/>
      </top>
      <bottom style="thin">
        <color rgb="FF000000"/>
      </bottom>
    </border>
    <border>
      <left style="medium">
        <color rgb="FF000000"/>
      </left>
      <right style="medium">
        <color rgb="FF000000"/>
      </right>
    </border>
    <border>
      <left style="medium">
        <color rgb="FF000000"/>
      </left>
      <right style="medium">
        <color rgb="FF000000"/>
      </right>
      <bottom style="medium">
        <color rgb="FF000000"/>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right style="thin">
        <color rgb="FF000000"/>
      </right>
      <top style="thin">
        <color rgb="FF000000"/>
      </top>
    </border>
    <border>
      <left style="thin">
        <color rgb="FF000000"/>
      </left>
      <right style="thin">
        <color rgb="FF000000"/>
      </right>
      <top style="thin">
        <color rgb="FF000000"/>
      </top>
      <bottom/>
    </border>
    <border>
      <left style="thin">
        <color rgb="FF000000"/>
      </left>
      <right style="thin">
        <color rgb="FF000000"/>
      </right>
      <top/>
      <bottom/>
    </border>
    <border>
      <left style="medium">
        <color rgb="FF000000"/>
      </left>
      <top/>
      <bottom/>
    </border>
    <border>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top style="thin">
        <color rgb="FF000000"/>
      </top>
      <bottom style="thin">
        <color rgb="FF000000"/>
      </bottom>
    </border>
    <border>
      <left/>
      <right style="medium">
        <color rgb="FF000000"/>
      </right>
      <top style="medium">
        <color rgb="FF000000"/>
      </top>
      <bottom style="medium">
        <color rgb="FF000000"/>
      </bottom>
    </border>
    <border>
      <left style="thin">
        <color rgb="FF000000"/>
      </left>
      <right style="thin">
        <color rgb="FF000000"/>
      </right>
    </border>
    <border>
      <left/>
      <right/>
      <top/>
      <bottom/>
    </border>
    <border>
      <left/>
      <right style="thin">
        <color rgb="FF000000"/>
      </right>
      <top style="medium">
        <color rgb="FF000000"/>
      </top>
      <bottom style="medium">
        <color rgb="FF000000"/>
      </bottom>
    </border>
    <border>
      <right style="thin">
        <color rgb="FF000000"/>
      </right>
      <top style="medium">
        <color rgb="FF000000"/>
      </top>
      <bottom style="medium">
        <color rgb="FF000000"/>
      </bottom>
    </border>
    <border>
      <left style="medium">
        <color rgb="FF000000"/>
      </left>
      <right/>
      <top style="medium">
        <color rgb="FF000000"/>
      </top>
      <bottom style="medium">
        <color rgb="FF000000"/>
      </bottom>
    </border>
    <border>
      <left style="thin">
        <color rgb="FF000000"/>
      </left>
      <top/>
      <bottom style="thin">
        <color rgb="FF000000"/>
      </bottom>
    </border>
    <border>
      <top/>
      <bottom style="thin">
        <color rgb="FF000000"/>
      </bottom>
    </border>
    <border>
      <left style="medium">
        <color rgb="FF000000"/>
      </left>
      <right style="medium">
        <color rgb="FF000000"/>
      </right>
      <top style="medium">
        <color rgb="FF000000"/>
      </top>
      <bottom/>
    </border>
    <border>
      <left style="medium">
        <color rgb="FF000000"/>
      </left>
      <right style="thin">
        <color rgb="FF000000"/>
      </right>
      <top style="medium">
        <color rgb="FF000000"/>
      </top>
      <bottom/>
    </border>
    <border>
      <left/>
      <right style="thin">
        <color rgb="FF000000"/>
      </right>
      <top style="medium">
        <color rgb="FF000000"/>
      </top>
      <bottom style="thin">
        <color rgb="FF000000"/>
      </bottom>
    </border>
    <border>
      <right style="thin">
        <color rgb="FF000000"/>
      </right>
      <top style="thin">
        <color rgb="FF000000"/>
      </top>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right style="medium">
        <color rgb="FF000000"/>
      </right>
      <top style="medium">
        <color rgb="FF000000"/>
      </top>
    </border>
    <border>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style="thin">
        <color rgb="FF000000"/>
      </right>
      <top style="thin">
        <color rgb="FF000000"/>
      </top>
      <bottom style="medium">
        <color rgb="FF000000"/>
      </bottom>
    </border>
    <border>
      <left style="medium">
        <color rgb="FF000000"/>
      </left>
      <right style="medium">
        <color rgb="FF000000"/>
      </right>
      <top style="medium">
        <color rgb="FF000000"/>
      </top>
      <bottom style="thin">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medium">
        <color rgb="FF000000"/>
      </left>
      <bottom style="medium">
        <color rgb="FF000000"/>
      </bottom>
    </border>
  </borders>
  <cellStyleXfs count="1">
    <xf borderId="0" fillId="0" fontId="0" numFmtId="0" applyAlignment="1" applyFont="1"/>
  </cellStyleXfs>
  <cellXfs count="591">
    <xf borderId="0" fillId="0" fontId="0" numFmtId="0" xfId="0" applyAlignment="1" applyFont="1">
      <alignment readingOrder="0" shrinkToFit="0" vertical="bottom" wrapText="0"/>
    </xf>
    <xf borderId="0" fillId="0" fontId="1" numFmtId="0" xfId="0" applyAlignment="1" applyFont="1">
      <alignment horizontal="left" shrinkToFit="0" vertical="top" wrapText="1"/>
    </xf>
    <xf borderId="0" fillId="0" fontId="2" numFmtId="0" xfId="0" applyAlignment="1" applyFont="1">
      <alignment shrinkToFit="0" wrapText="1"/>
    </xf>
    <xf borderId="0" fillId="0" fontId="3" numFmtId="0" xfId="0" applyAlignment="1" applyFont="1">
      <alignment horizontal="center" vertical="center"/>
    </xf>
    <xf borderId="0" fillId="0" fontId="4" numFmtId="0" xfId="0" applyAlignment="1" applyFont="1">
      <alignment horizontal="center" shrinkToFit="0" vertical="center" wrapText="1"/>
    </xf>
    <xf borderId="0" fillId="0" fontId="4" numFmtId="0" xfId="0" applyAlignment="1" applyFont="1">
      <alignment shrinkToFit="0" vertical="center" wrapText="1"/>
    </xf>
    <xf borderId="1" fillId="0" fontId="5" numFmtId="0" xfId="0" applyAlignment="1" applyBorder="1" applyFont="1">
      <alignment shrinkToFit="0" vertical="center" wrapText="1"/>
    </xf>
    <xf borderId="2" fillId="0" fontId="6" numFmtId="0" xfId="0" applyAlignment="1" applyBorder="1" applyFont="1">
      <alignment horizontal="center" vertical="center"/>
    </xf>
    <xf borderId="3" fillId="2" fontId="7" numFmtId="0" xfId="0" applyAlignment="1" applyBorder="1" applyFill="1" applyFont="1">
      <alignment readingOrder="0" shrinkToFit="0" vertical="center" wrapText="1"/>
    </xf>
    <xf borderId="4" fillId="0" fontId="8" numFmtId="0" xfId="0" applyAlignment="1" applyBorder="1" applyFont="1">
      <alignment horizontal="center" readingOrder="0" vertical="center"/>
    </xf>
    <xf borderId="4" fillId="0" fontId="8" numFmtId="164" xfId="0" applyAlignment="1" applyBorder="1" applyFont="1" applyNumberFormat="1">
      <alignment horizontal="center" readingOrder="0" vertical="center"/>
    </xf>
    <xf borderId="5" fillId="0" fontId="9" numFmtId="0" xfId="0" applyAlignment="1" applyBorder="1" applyFont="1">
      <alignment horizontal="center" shrinkToFit="0" vertical="center" wrapText="1"/>
    </xf>
    <xf borderId="6" fillId="3" fontId="10" numFmtId="0" xfId="0" applyAlignment="1" applyBorder="1" applyFill="1" applyFont="1">
      <alignment horizontal="center"/>
    </xf>
    <xf borderId="7" fillId="0" fontId="11" numFmtId="0" xfId="0" applyBorder="1" applyFont="1"/>
    <xf borderId="4" fillId="0" fontId="11" numFmtId="0" xfId="0" applyBorder="1" applyFont="1"/>
    <xf borderId="0" fillId="0" fontId="12" numFmtId="0" xfId="0" applyFont="1"/>
    <xf borderId="8" fillId="4" fontId="13" numFmtId="49" xfId="0" applyAlignment="1" applyBorder="1" applyFill="1" applyFont="1" applyNumberFormat="1">
      <alignment horizontal="center" readingOrder="1" vertical="center"/>
    </xf>
    <xf borderId="0" fillId="0" fontId="14" numFmtId="0" xfId="0" applyFont="1"/>
    <xf borderId="8" fillId="2" fontId="13" numFmtId="49" xfId="0" applyAlignment="1" applyBorder="1" applyFont="1" applyNumberFormat="1">
      <alignment horizontal="left" readingOrder="1" vertical="center"/>
    </xf>
    <xf borderId="8" fillId="2" fontId="13" numFmtId="165" xfId="0" applyAlignment="1" applyBorder="1" applyFont="1" applyNumberFormat="1">
      <alignment horizontal="right" readingOrder="1" vertical="center"/>
    </xf>
    <xf borderId="9" fillId="0" fontId="14" numFmtId="0" xfId="0" applyAlignment="1" applyBorder="1" applyFont="1">
      <alignment horizontal="center"/>
    </xf>
    <xf borderId="9" fillId="0" fontId="14" numFmtId="0" xfId="0" applyAlignment="1" applyBorder="1" applyFont="1">
      <alignment horizontal="center" readingOrder="0"/>
    </xf>
    <xf borderId="0" fillId="0" fontId="14" numFmtId="0" xfId="0" applyAlignment="1" applyFont="1">
      <alignment horizontal="center"/>
    </xf>
    <xf borderId="9" fillId="0" fontId="15" numFmtId="165" xfId="0" applyBorder="1" applyFont="1" applyNumberFormat="1"/>
    <xf borderId="9" fillId="0" fontId="15" numFmtId="164" xfId="0" applyBorder="1" applyFont="1" applyNumberFormat="1"/>
    <xf borderId="9" fillId="0" fontId="15" numFmtId="1" xfId="0" applyBorder="1" applyFont="1" applyNumberFormat="1"/>
    <xf borderId="9" fillId="0" fontId="15" numFmtId="9" xfId="0" applyBorder="1" applyFont="1" applyNumberFormat="1"/>
    <xf borderId="9" fillId="0" fontId="14" numFmtId="0" xfId="0" applyAlignment="1" applyBorder="1" applyFont="1">
      <alignment horizontal="left"/>
    </xf>
    <xf borderId="0" fillId="0" fontId="15" numFmtId="1" xfId="0" applyFont="1" applyNumberFormat="1"/>
    <xf borderId="0" fillId="0" fontId="15" numFmtId="9" xfId="0" applyFont="1" applyNumberFormat="1"/>
    <xf borderId="9" fillId="5" fontId="14" numFmtId="0" xfId="0" applyAlignment="1" applyBorder="1" applyFill="1" applyFont="1">
      <alignment horizontal="center"/>
    </xf>
    <xf borderId="9" fillId="5" fontId="15" numFmtId="165" xfId="0" applyBorder="1" applyFont="1" applyNumberFormat="1"/>
    <xf borderId="9" fillId="5" fontId="15" numFmtId="164" xfId="0" applyBorder="1" applyFont="1" applyNumberFormat="1"/>
    <xf borderId="9" fillId="5" fontId="15" numFmtId="1" xfId="0" applyBorder="1" applyFont="1" applyNumberFormat="1"/>
    <xf borderId="9" fillId="5" fontId="15" numFmtId="9" xfId="0" applyBorder="1" applyFont="1" applyNumberFormat="1"/>
    <xf borderId="9" fillId="5" fontId="14" numFmtId="0" xfId="0" applyAlignment="1" applyBorder="1" applyFont="1">
      <alignment horizontal="left"/>
    </xf>
    <xf borderId="9" fillId="5" fontId="15" numFmtId="0" xfId="0" applyAlignment="1" applyBorder="1" applyFont="1">
      <alignment horizontal="left"/>
    </xf>
    <xf borderId="9" fillId="0" fontId="15" numFmtId="0" xfId="0" applyAlignment="1" applyBorder="1" applyFont="1">
      <alignment horizontal="left"/>
    </xf>
    <xf borderId="9" fillId="6" fontId="15" numFmtId="9" xfId="0" applyBorder="1" applyFill="1" applyFont="1" applyNumberFormat="1"/>
    <xf borderId="9" fillId="0" fontId="16" numFmtId="0" xfId="0" applyAlignment="1" applyBorder="1" applyFont="1">
      <alignment horizontal="center"/>
    </xf>
    <xf borderId="9" fillId="0" fontId="16" numFmtId="165" xfId="0" applyBorder="1" applyFont="1" applyNumberFormat="1"/>
    <xf borderId="9" fillId="0" fontId="16" numFmtId="164" xfId="0" applyBorder="1" applyFont="1" applyNumberFormat="1"/>
    <xf borderId="9" fillId="0" fontId="16" numFmtId="1" xfId="0" applyBorder="1" applyFont="1" applyNumberFormat="1"/>
    <xf borderId="9" fillId="0" fontId="16" numFmtId="9" xfId="0" applyBorder="1" applyFont="1" applyNumberFormat="1"/>
    <xf borderId="0" fillId="0" fontId="16" numFmtId="0" xfId="0" applyAlignment="1" applyFont="1">
      <alignment horizontal="center"/>
    </xf>
    <xf borderId="6" fillId="3" fontId="17" numFmtId="0" xfId="0" applyAlignment="1" applyBorder="1" applyFont="1">
      <alignment horizontal="center"/>
    </xf>
    <xf borderId="3" fillId="7" fontId="18" numFmtId="2" xfId="0" applyAlignment="1" applyBorder="1" applyFill="1" applyFont="1" applyNumberFormat="1">
      <alignment horizontal="center" shrinkToFit="0" vertical="center" wrapText="1"/>
    </xf>
    <xf borderId="10" fillId="7" fontId="18" numFmtId="2" xfId="0" applyAlignment="1" applyBorder="1" applyFont="1" applyNumberFormat="1">
      <alignment horizontal="center" shrinkToFit="0" vertical="center" wrapText="1"/>
    </xf>
    <xf borderId="11" fillId="7" fontId="18" numFmtId="2" xfId="0" applyAlignment="1" applyBorder="1" applyFont="1" applyNumberFormat="1">
      <alignment horizontal="center" shrinkToFit="0" vertical="center" wrapText="1"/>
    </xf>
    <xf borderId="12" fillId="7" fontId="18" numFmtId="2" xfId="0" applyAlignment="1" applyBorder="1" applyFont="1" applyNumberFormat="1">
      <alignment horizontal="center" shrinkToFit="0" vertical="center" wrapText="1"/>
    </xf>
    <xf borderId="12" fillId="0" fontId="15" numFmtId="1" xfId="0" applyAlignment="1" applyBorder="1" applyFont="1" applyNumberFormat="1">
      <alignment horizontal="center"/>
    </xf>
    <xf borderId="12" fillId="0" fontId="16" numFmtId="1" xfId="0" applyAlignment="1" applyBorder="1" applyFont="1" applyNumberFormat="1">
      <alignment horizontal="center"/>
    </xf>
    <xf borderId="12" fillId="0" fontId="15" numFmtId="9" xfId="0" applyAlignment="1" applyBorder="1" applyFont="1" applyNumberFormat="1">
      <alignment horizontal="center"/>
    </xf>
    <xf borderId="12" fillId="0" fontId="16" numFmtId="9" xfId="0" applyAlignment="1" applyBorder="1" applyFont="1" applyNumberFormat="1">
      <alignment horizontal="center"/>
    </xf>
    <xf borderId="13" fillId="3" fontId="17" numFmtId="0" xfId="0" applyAlignment="1" applyBorder="1" applyFont="1">
      <alignment horizontal="center"/>
    </xf>
    <xf borderId="14" fillId="0" fontId="11" numFmtId="0" xfId="0" applyBorder="1" applyFont="1"/>
    <xf borderId="9" fillId="0" fontId="15" numFmtId="0" xfId="0" applyBorder="1" applyFont="1"/>
    <xf borderId="9" fillId="0" fontId="15" numFmtId="2" xfId="0" applyBorder="1" applyFont="1" applyNumberFormat="1"/>
    <xf borderId="15" fillId="0" fontId="15" numFmtId="0" xfId="0" applyBorder="1" applyFont="1"/>
    <xf borderId="15" fillId="0" fontId="15" numFmtId="2" xfId="0" applyBorder="1" applyFont="1" applyNumberFormat="1"/>
    <xf borderId="3" fillId="0" fontId="14" numFmtId="0" xfId="0" applyBorder="1" applyFont="1"/>
    <xf borderId="11" fillId="0" fontId="14" numFmtId="0" xfId="0" applyBorder="1" applyFont="1"/>
    <xf borderId="16" fillId="0" fontId="19" numFmtId="0" xfId="0" applyBorder="1" applyFont="1"/>
    <xf borderId="16" fillId="0" fontId="20" numFmtId="0" xfId="0" applyAlignment="1" applyBorder="1" applyFont="1">
      <alignment horizontal="center" shrinkToFit="0" wrapText="1"/>
    </xf>
    <xf borderId="16" fillId="0" fontId="11" numFmtId="0" xfId="0" applyBorder="1" applyFont="1"/>
    <xf borderId="12" fillId="0" fontId="18" numFmtId="2" xfId="0" applyAlignment="1" applyBorder="1" applyFont="1" applyNumberFormat="1">
      <alignment horizontal="center" shrinkToFit="0" vertical="center" wrapText="1"/>
    </xf>
    <xf borderId="12" fillId="8" fontId="18" numFmtId="2" xfId="0" applyAlignment="1" applyBorder="1" applyFill="1" applyFont="1" applyNumberFormat="1">
      <alignment horizontal="center" shrinkToFit="0" vertical="center" wrapText="1"/>
    </xf>
    <xf borderId="12" fillId="9" fontId="14" numFmtId="0" xfId="0" applyAlignment="1" applyBorder="1" applyFill="1" applyFont="1">
      <alignment horizontal="center" shrinkToFit="0" vertical="center" wrapText="1"/>
    </xf>
    <xf borderId="12" fillId="10" fontId="14" numFmtId="0" xfId="0" applyAlignment="1" applyBorder="1" applyFill="1" applyFont="1">
      <alignment horizontal="center" shrinkToFit="0" vertical="center" wrapText="1"/>
    </xf>
    <xf borderId="12" fillId="11" fontId="14" numFmtId="0" xfId="0" applyAlignment="1" applyBorder="1" applyFill="1" applyFont="1">
      <alignment horizontal="center" shrinkToFit="0" vertical="center" wrapText="1"/>
    </xf>
    <xf borderId="12" fillId="12" fontId="14" numFmtId="0" xfId="0" applyAlignment="1" applyBorder="1" applyFill="1" applyFont="1">
      <alignment horizontal="center" shrinkToFit="0" vertical="center" wrapText="1"/>
    </xf>
    <xf borderId="12" fillId="13" fontId="14" numFmtId="0" xfId="0" applyAlignment="1" applyBorder="1" applyFill="1" applyFont="1">
      <alignment horizontal="center" shrinkToFit="0" vertical="center" wrapText="1"/>
    </xf>
    <xf borderId="12" fillId="3" fontId="14" numFmtId="0" xfId="0" applyAlignment="1" applyBorder="1" applyFont="1">
      <alignment horizontal="center" shrinkToFit="0" vertical="center" wrapText="1"/>
    </xf>
    <xf borderId="12" fillId="14" fontId="21" numFmtId="0" xfId="0" applyAlignment="1" applyBorder="1" applyFill="1" applyFont="1">
      <alignment horizontal="center" shrinkToFit="0" vertical="center" wrapText="1"/>
    </xf>
    <xf borderId="12" fillId="2" fontId="14" numFmtId="0" xfId="0" applyAlignment="1" applyBorder="1" applyFont="1">
      <alignment horizontal="center" shrinkToFit="0" vertical="center" wrapText="1"/>
    </xf>
    <xf borderId="12" fillId="15" fontId="10" numFmtId="0" xfId="0" applyAlignment="1" applyBorder="1" applyFill="1" applyFont="1">
      <alignment horizontal="center" shrinkToFit="0" vertical="center" wrapText="1"/>
    </xf>
    <xf borderId="12" fillId="6" fontId="14" numFmtId="0" xfId="0" applyAlignment="1" applyBorder="1" applyFont="1">
      <alignment horizontal="center" shrinkToFit="0" vertical="center" wrapText="1"/>
    </xf>
    <xf borderId="12" fillId="16" fontId="14" numFmtId="0" xfId="0" applyAlignment="1" applyBorder="1" applyFill="1" applyFont="1">
      <alignment horizontal="center" shrinkToFit="0" vertical="center" wrapText="1"/>
    </xf>
    <xf borderId="12" fillId="17" fontId="14" numFmtId="0" xfId="0" applyAlignment="1" applyBorder="1" applyFill="1" applyFont="1">
      <alignment horizontal="center" shrinkToFit="0" vertical="center" wrapText="1"/>
    </xf>
    <xf borderId="10" fillId="2" fontId="18" numFmtId="0" xfId="0" applyAlignment="1" applyBorder="1" applyFont="1">
      <alignment horizontal="center" shrinkToFit="0" vertical="center" wrapText="1"/>
    </xf>
    <xf borderId="0" fillId="0" fontId="22" numFmtId="0" xfId="0" applyAlignment="1" applyFont="1">
      <alignment vertical="center"/>
    </xf>
    <xf borderId="9" fillId="7" fontId="18" numFmtId="2" xfId="0" applyAlignment="1" applyBorder="1" applyFont="1" applyNumberFormat="1">
      <alignment horizontal="center" shrinkToFit="0" vertical="center" wrapText="1"/>
    </xf>
    <xf borderId="0" fillId="0" fontId="23" numFmtId="2" xfId="0" applyAlignment="1" applyFont="1" applyNumberFormat="1">
      <alignment horizontal="center" shrinkToFit="0" vertical="center" wrapText="1"/>
    </xf>
    <xf borderId="0" fillId="0" fontId="24" numFmtId="0" xfId="0" applyAlignment="1" applyFont="1">
      <alignment vertical="center"/>
    </xf>
    <xf borderId="17" fillId="8" fontId="25" numFmtId="2" xfId="0" applyAlignment="1" applyBorder="1" applyFont="1" applyNumberFormat="1">
      <alignment horizontal="center" shrinkToFit="0" textRotation="90" vertical="center" wrapText="1"/>
    </xf>
    <xf borderId="18" fillId="0" fontId="15" numFmtId="0" xfId="0" applyAlignment="1" applyBorder="1" applyFont="1">
      <alignment horizontal="left" shrinkToFit="0" vertical="center" wrapText="1"/>
    </xf>
    <xf borderId="9" fillId="0" fontId="21" numFmtId="0" xfId="0" applyAlignment="1" applyBorder="1" applyFont="1">
      <alignment horizontal="center" shrinkToFit="0" vertical="top" wrapText="1"/>
    </xf>
    <xf borderId="19" fillId="8" fontId="26" numFmtId="1" xfId="0" applyAlignment="1" applyBorder="1" applyFont="1" applyNumberFormat="1">
      <alignment horizontal="center" shrinkToFit="0" vertical="center" wrapText="1"/>
    </xf>
    <xf borderId="9" fillId="8" fontId="21" numFmtId="0" xfId="0" applyAlignment="1" applyBorder="1" applyFont="1">
      <alignment horizontal="center" shrinkToFit="0" vertical="center" wrapText="1"/>
    </xf>
    <xf borderId="0" fillId="0" fontId="14" numFmtId="166" xfId="0" applyFont="1" applyNumberFormat="1"/>
    <xf borderId="9" fillId="9" fontId="14" numFmtId="0" xfId="0" applyAlignment="1" applyBorder="1" applyFont="1">
      <alignment horizontal="center" vertical="center"/>
    </xf>
    <xf borderId="9" fillId="10" fontId="14" numFmtId="0" xfId="0" applyAlignment="1" applyBorder="1" applyFont="1">
      <alignment horizontal="center" vertical="center"/>
    </xf>
    <xf borderId="9" fillId="11" fontId="14" numFmtId="0" xfId="0" applyAlignment="1" applyBorder="1" applyFont="1">
      <alignment horizontal="center" readingOrder="0" vertical="center"/>
    </xf>
    <xf borderId="9" fillId="12" fontId="14" numFmtId="0" xfId="0" applyAlignment="1" applyBorder="1" applyFont="1">
      <alignment horizontal="center" shrinkToFit="0" vertical="center" wrapText="1"/>
    </xf>
    <xf borderId="9" fillId="13" fontId="14" numFmtId="0" xfId="0" applyAlignment="1" applyBorder="1" applyFont="1">
      <alignment horizontal="center" vertical="center"/>
    </xf>
    <xf borderId="9" fillId="3" fontId="14" numFmtId="0" xfId="0" applyAlignment="1" applyBorder="1" applyFont="1">
      <alignment horizontal="center" vertical="center"/>
    </xf>
    <xf borderId="9" fillId="14" fontId="10" numFmtId="0" xfId="0" applyAlignment="1" applyBorder="1" applyFont="1">
      <alignment horizontal="center" shrinkToFit="0" vertical="center" wrapText="1"/>
    </xf>
    <xf borderId="9" fillId="2" fontId="14" numFmtId="0" xfId="0" applyAlignment="1" applyBorder="1" applyFont="1">
      <alignment horizontal="center" vertical="center"/>
    </xf>
    <xf borderId="9" fillId="18" fontId="14" numFmtId="0" xfId="0" applyAlignment="1" applyBorder="1" applyFill="1" applyFont="1">
      <alignment horizontal="center" vertical="center"/>
    </xf>
    <xf borderId="9" fillId="6" fontId="14" numFmtId="0" xfId="0" applyAlignment="1" applyBorder="1" applyFont="1">
      <alignment horizontal="center" vertical="center"/>
    </xf>
    <xf borderId="9" fillId="16" fontId="14" numFmtId="0" xfId="0" applyAlignment="1" applyBorder="1" applyFont="1">
      <alignment horizontal="center" shrinkToFit="0" vertical="center" wrapText="1"/>
    </xf>
    <xf borderId="9" fillId="17" fontId="14" numFmtId="0" xfId="0" applyAlignment="1" applyBorder="1" applyFont="1">
      <alignment horizontal="center" shrinkToFit="0" vertical="center" wrapText="1"/>
    </xf>
    <xf borderId="9" fillId="0" fontId="15" numFmtId="166" xfId="0" applyBorder="1" applyFont="1" applyNumberFormat="1"/>
    <xf borderId="9" fillId="0" fontId="15" numFmtId="1" xfId="0" applyAlignment="1" applyBorder="1" applyFont="1" applyNumberFormat="1">
      <alignment horizontal="right"/>
    </xf>
    <xf borderId="0" fillId="0" fontId="27" numFmtId="0" xfId="0" applyFont="1"/>
    <xf borderId="0" fillId="0" fontId="28" numFmtId="0" xfId="0" applyAlignment="1" applyFont="1">
      <alignment horizontal="center" shrinkToFit="0" vertical="top" wrapText="1"/>
    </xf>
    <xf borderId="0" fillId="0" fontId="29" numFmtId="0" xfId="0" applyFont="1"/>
    <xf borderId="20" fillId="0" fontId="11" numFmtId="0" xfId="0" applyBorder="1" applyFont="1"/>
    <xf borderId="14" fillId="0" fontId="15" numFmtId="1" xfId="0" applyAlignment="1" applyBorder="1" applyFont="1" applyNumberFormat="1">
      <alignment shrinkToFit="0" vertical="top" wrapText="1"/>
    </xf>
    <xf borderId="9" fillId="11" fontId="14" numFmtId="0" xfId="0" applyAlignment="1" applyBorder="1" applyFont="1">
      <alignment horizontal="center" vertical="center"/>
    </xf>
    <xf borderId="14" fillId="0" fontId="30" numFmtId="1" xfId="0" applyAlignment="1" applyBorder="1" applyFont="1" applyNumberFormat="1">
      <alignment shrinkToFit="0" vertical="top" wrapText="1"/>
    </xf>
    <xf borderId="19" fillId="8" fontId="31" numFmtId="1" xfId="0" applyAlignment="1" applyBorder="1" applyFont="1" applyNumberFormat="1">
      <alignment horizontal="center" shrinkToFit="0" vertical="center" wrapText="1"/>
    </xf>
    <xf borderId="21" fillId="0" fontId="11" numFmtId="0" xfId="0" applyBorder="1" applyFont="1"/>
    <xf borderId="3" fillId="0" fontId="32" numFmtId="2" xfId="0" applyAlignment="1" applyBorder="1" applyFont="1" applyNumberFormat="1">
      <alignment horizontal="center" shrinkToFit="0" vertical="center" wrapText="1"/>
    </xf>
    <xf borderId="12" fillId="0" fontId="14" numFmtId="0" xfId="0" applyAlignment="1" applyBorder="1" applyFont="1">
      <alignment horizontal="center" shrinkToFit="0" vertical="center" wrapText="1"/>
    </xf>
    <xf borderId="12" fillId="0" fontId="21" numFmtId="0" xfId="0" applyAlignment="1" applyBorder="1" applyFont="1">
      <alignment horizontal="center" shrinkToFit="0" vertical="center" wrapText="1"/>
    </xf>
    <xf borderId="12" fillId="0" fontId="10" numFmtId="0" xfId="0" applyAlignment="1" applyBorder="1" applyFont="1">
      <alignment horizontal="center" shrinkToFit="0" vertical="center" wrapText="1"/>
    </xf>
    <xf borderId="10" fillId="0" fontId="18" numFmtId="0" xfId="0" applyAlignment="1" applyBorder="1" applyFont="1">
      <alignment horizontal="center" shrinkToFit="0" vertical="center" wrapText="1"/>
    </xf>
    <xf borderId="10" fillId="0" fontId="18" numFmtId="2" xfId="0" applyAlignment="1" applyBorder="1" applyFont="1" applyNumberFormat="1">
      <alignment horizontal="center" shrinkToFit="0" vertical="center" wrapText="1"/>
    </xf>
    <xf borderId="11" fillId="0" fontId="18" numFmtId="2" xfId="0" applyAlignment="1" applyBorder="1" applyFont="1" applyNumberFormat="1">
      <alignment horizontal="center" shrinkToFit="0" vertical="center" wrapText="1"/>
    </xf>
    <xf borderId="9" fillId="0" fontId="18" numFmtId="2" xfId="0" applyAlignment="1" applyBorder="1" applyFont="1" applyNumberFormat="1">
      <alignment horizontal="center" shrinkToFit="0" vertical="center" wrapText="1"/>
    </xf>
    <xf borderId="17" fillId="8" fontId="32" numFmtId="2" xfId="0" applyAlignment="1" applyBorder="1" applyFont="1" applyNumberFormat="1">
      <alignment horizontal="center" shrinkToFit="0" textRotation="90" vertical="center" wrapText="1"/>
    </xf>
    <xf borderId="18" fillId="0" fontId="33" numFmtId="1" xfId="0" applyAlignment="1" applyBorder="1" applyFont="1" applyNumberFormat="1">
      <alignment shrinkToFit="0" vertical="top" wrapText="1"/>
    </xf>
    <xf borderId="22" fillId="0" fontId="21" numFmtId="0" xfId="0" applyAlignment="1" applyBorder="1" applyFont="1">
      <alignment horizontal="center" shrinkToFit="0" vertical="top" wrapText="1"/>
    </xf>
    <xf borderId="23" fillId="8" fontId="26" numFmtId="1" xfId="0" applyAlignment="1" applyBorder="1" applyFont="1" applyNumberFormat="1">
      <alignment horizontal="center" shrinkToFit="0" vertical="center" wrapText="1"/>
    </xf>
    <xf borderId="23" fillId="8" fontId="21" numFmtId="0" xfId="0" applyAlignment="1" applyBorder="1" applyFont="1">
      <alignment horizontal="center" shrinkToFit="0" vertical="center" wrapText="1"/>
    </xf>
    <xf borderId="0" fillId="0" fontId="14" numFmtId="165" xfId="0" applyFont="1" applyNumberFormat="1"/>
    <xf borderId="23" fillId="9" fontId="14" numFmtId="0" xfId="0" applyAlignment="1" applyBorder="1" applyFont="1">
      <alignment horizontal="center" vertical="center"/>
    </xf>
    <xf borderId="23" fillId="10" fontId="14" numFmtId="0" xfId="0" applyAlignment="1" applyBorder="1" applyFont="1">
      <alignment horizontal="center" vertical="center"/>
    </xf>
    <xf borderId="23" fillId="11" fontId="14" numFmtId="0" xfId="0" applyAlignment="1" applyBorder="1" applyFont="1">
      <alignment horizontal="center" vertical="center"/>
    </xf>
    <xf borderId="23" fillId="12" fontId="14" numFmtId="0" xfId="0" applyAlignment="1" applyBorder="1" applyFont="1">
      <alignment horizontal="center" shrinkToFit="0" vertical="center" wrapText="1"/>
    </xf>
    <xf borderId="23" fillId="13" fontId="14" numFmtId="0" xfId="0" applyAlignment="1" applyBorder="1" applyFont="1">
      <alignment horizontal="center" vertical="center"/>
    </xf>
    <xf borderId="23" fillId="3" fontId="14" numFmtId="0" xfId="0" applyAlignment="1" applyBorder="1" applyFont="1">
      <alignment horizontal="center" vertical="center"/>
    </xf>
    <xf borderId="23" fillId="14" fontId="10" numFmtId="0" xfId="0" applyAlignment="1" applyBorder="1" applyFont="1">
      <alignment horizontal="center" shrinkToFit="0" vertical="center" wrapText="1"/>
    </xf>
    <xf borderId="23" fillId="2" fontId="14" numFmtId="0" xfId="0" applyAlignment="1" applyBorder="1" applyFont="1">
      <alignment horizontal="center" vertical="center"/>
    </xf>
    <xf borderId="23" fillId="18" fontId="14" numFmtId="0" xfId="0" applyAlignment="1" applyBorder="1" applyFont="1">
      <alignment horizontal="center" vertical="center"/>
    </xf>
    <xf borderId="23" fillId="6" fontId="14" numFmtId="0" xfId="0" applyAlignment="1" applyBorder="1" applyFont="1">
      <alignment horizontal="center" vertical="center"/>
    </xf>
    <xf borderId="23" fillId="16" fontId="14" numFmtId="0" xfId="0" applyAlignment="1" applyBorder="1" applyFont="1">
      <alignment horizontal="center" shrinkToFit="0" vertical="center" wrapText="1"/>
    </xf>
    <xf borderId="23" fillId="17" fontId="14" numFmtId="0" xfId="0" applyAlignment="1" applyBorder="1" applyFont="1">
      <alignment horizontal="center" shrinkToFit="0" vertical="center" wrapText="1"/>
    </xf>
    <xf borderId="22" fillId="0" fontId="15" numFmtId="0" xfId="0" applyBorder="1" applyFont="1"/>
    <xf borderId="9" fillId="8" fontId="26" numFmtId="1" xfId="0" applyAlignment="1" applyBorder="1" applyFont="1" applyNumberFormat="1">
      <alignment horizontal="center" shrinkToFit="0" vertical="center" wrapText="1"/>
    </xf>
    <xf borderId="9" fillId="8" fontId="21" numFmtId="1" xfId="0" applyAlignment="1" applyBorder="1" applyFont="1" applyNumberFormat="1">
      <alignment horizontal="center" shrinkToFit="0" vertical="top" wrapText="1"/>
    </xf>
    <xf borderId="9" fillId="0" fontId="21" numFmtId="1" xfId="0" applyAlignment="1" applyBorder="1" applyFont="1" applyNumberFormat="1">
      <alignment horizontal="center" shrinkToFit="0" vertical="top" wrapText="1"/>
    </xf>
    <xf borderId="24" fillId="0" fontId="34" numFmtId="1" xfId="0" applyAlignment="1" applyBorder="1" applyFont="1" applyNumberFormat="1">
      <alignment shrinkToFit="0" vertical="top" wrapText="1"/>
    </xf>
    <xf borderId="15" fillId="0" fontId="21" numFmtId="0" xfId="0" applyAlignment="1" applyBorder="1" applyFont="1">
      <alignment horizontal="center" shrinkToFit="0" vertical="top" wrapText="1"/>
    </xf>
    <xf borderId="25" fillId="8" fontId="26" numFmtId="1" xfId="0" applyAlignment="1" applyBorder="1" applyFont="1" applyNumberFormat="1">
      <alignment horizontal="center" shrinkToFit="0" vertical="center" wrapText="1"/>
    </xf>
    <xf borderId="25" fillId="8" fontId="21" numFmtId="0" xfId="0" applyAlignment="1" applyBorder="1" applyFont="1">
      <alignment horizontal="center" shrinkToFit="0" vertical="center" wrapText="1"/>
    </xf>
    <xf borderId="25" fillId="9" fontId="14" numFmtId="0" xfId="0" applyAlignment="1" applyBorder="1" applyFont="1">
      <alignment horizontal="center" vertical="center"/>
    </xf>
    <xf borderId="25" fillId="10" fontId="14" numFmtId="0" xfId="0" applyAlignment="1" applyBorder="1" applyFont="1">
      <alignment horizontal="center" vertical="center"/>
    </xf>
    <xf borderId="25" fillId="11" fontId="14" numFmtId="0" xfId="0" applyAlignment="1" applyBorder="1" applyFont="1">
      <alignment horizontal="center" vertical="center"/>
    </xf>
    <xf borderId="25" fillId="12" fontId="14" numFmtId="0" xfId="0" applyAlignment="1" applyBorder="1" applyFont="1">
      <alignment horizontal="center" shrinkToFit="0" vertical="center" wrapText="1"/>
    </xf>
    <xf borderId="25" fillId="13" fontId="14" numFmtId="0" xfId="0" applyAlignment="1" applyBorder="1" applyFont="1">
      <alignment horizontal="center" vertical="center"/>
    </xf>
    <xf borderId="25" fillId="3" fontId="14" numFmtId="0" xfId="0" applyAlignment="1" applyBorder="1" applyFont="1">
      <alignment horizontal="center" vertical="center"/>
    </xf>
    <xf borderId="25" fillId="14" fontId="10" numFmtId="0" xfId="0" applyAlignment="1" applyBorder="1" applyFont="1">
      <alignment horizontal="center" shrinkToFit="0" vertical="center" wrapText="1"/>
    </xf>
    <xf borderId="25" fillId="2" fontId="14" numFmtId="0" xfId="0" applyAlignment="1" applyBorder="1" applyFont="1">
      <alignment horizontal="center" vertical="center"/>
    </xf>
    <xf borderId="25" fillId="18" fontId="14" numFmtId="0" xfId="0" applyAlignment="1" applyBorder="1" applyFont="1">
      <alignment horizontal="center" vertical="center"/>
    </xf>
    <xf borderId="25" fillId="6" fontId="14" numFmtId="0" xfId="0" applyAlignment="1" applyBorder="1" applyFont="1">
      <alignment horizontal="center" vertical="center"/>
    </xf>
    <xf borderId="25" fillId="16" fontId="14" numFmtId="0" xfId="0" applyAlignment="1" applyBorder="1" applyFont="1">
      <alignment horizontal="center" shrinkToFit="0" vertical="center" wrapText="1"/>
    </xf>
    <xf borderId="25" fillId="17" fontId="14" numFmtId="0" xfId="0" applyAlignment="1" applyBorder="1" applyFont="1">
      <alignment horizontal="center" shrinkToFit="0" vertical="center" wrapText="1"/>
    </xf>
    <xf borderId="12" fillId="0" fontId="27" numFmtId="0" xfId="0" applyBorder="1" applyFont="1"/>
    <xf borderId="12" fillId="0" fontId="35" numFmtId="2" xfId="0" applyAlignment="1" applyBorder="1" applyFont="1" applyNumberFormat="1">
      <alignment horizontal="center" shrinkToFit="0" vertical="center" wrapText="1"/>
    </xf>
    <xf borderId="10" fillId="0" fontId="36" numFmtId="167" xfId="0" applyAlignment="1" applyBorder="1" applyFont="1" applyNumberFormat="1">
      <alignment horizontal="center" shrinkToFit="0" vertical="center" wrapText="1"/>
    </xf>
    <xf borderId="10" fillId="0" fontId="14" numFmtId="0" xfId="0" applyAlignment="1" applyBorder="1" applyFont="1">
      <alignment horizontal="center" shrinkToFit="0" vertical="center" wrapText="1"/>
    </xf>
    <xf borderId="10" fillId="0" fontId="21" numFmtId="0" xfId="0" applyAlignment="1" applyBorder="1" applyFont="1">
      <alignment horizontal="center" shrinkToFit="0" vertical="center" wrapText="1"/>
    </xf>
    <xf borderId="10" fillId="0" fontId="10" numFmtId="0" xfId="0" applyAlignment="1" applyBorder="1" applyFont="1">
      <alignment horizontal="center" shrinkToFit="0" vertical="center" wrapText="1"/>
    </xf>
    <xf borderId="12" fillId="8" fontId="35" numFmtId="2" xfId="0" applyAlignment="1" applyBorder="1" applyFont="1" applyNumberFormat="1">
      <alignment horizontal="center" shrinkToFit="0" textRotation="90" vertical="center" wrapText="1"/>
    </xf>
    <xf borderId="9" fillId="0" fontId="15" numFmtId="1" xfId="0" applyAlignment="1" applyBorder="1" applyFont="1" applyNumberFormat="1">
      <alignment shrinkToFit="0" vertical="center" wrapText="1"/>
    </xf>
    <xf borderId="22" fillId="0" fontId="21" numFmtId="0" xfId="0" applyAlignment="1" applyBorder="1" applyFont="1">
      <alignment horizontal="center" shrinkToFit="0" vertical="center" wrapText="1"/>
    </xf>
    <xf borderId="9" fillId="0" fontId="21" numFmtId="0" xfId="0" applyAlignment="1" applyBorder="1" applyFont="1">
      <alignment horizontal="center" shrinkToFit="0" vertical="center" wrapText="1"/>
    </xf>
    <xf borderId="9" fillId="8" fontId="37" numFmtId="168" xfId="0" applyAlignment="1" applyBorder="1" applyFont="1" applyNumberFormat="1">
      <alignment horizontal="center" vertical="center"/>
    </xf>
    <xf borderId="26" fillId="9" fontId="14" numFmtId="0" xfId="0" applyAlignment="1" applyBorder="1" applyFont="1">
      <alignment horizontal="center" vertical="center"/>
    </xf>
    <xf borderId="26" fillId="10" fontId="14" numFmtId="0" xfId="0" applyAlignment="1" applyBorder="1" applyFont="1">
      <alignment horizontal="center" vertical="center"/>
    </xf>
    <xf borderId="26" fillId="11" fontId="14" numFmtId="0" xfId="0" applyAlignment="1" applyBorder="1" applyFont="1">
      <alignment horizontal="center" vertical="center"/>
    </xf>
    <xf borderId="26" fillId="12" fontId="14" numFmtId="0" xfId="0" applyAlignment="1" applyBorder="1" applyFont="1">
      <alignment horizontal="center" shrinkToFit="0" vertical="center" wrapText="1"/>
    </xf>
    <xf borderId="26" fillId="13" fontId="14" numFmtId="0" xfId="0" applyAlignment="1" applyBorder="1" applyFont="1">
      <alignment horizontal="center" vertical="center"/>
    </xf>
    <xf borderId="26" fillId="3" fontId="14" numFmtId="0" xfId="0" applyAlignment="1" applyBorder="1" applyFont="1">
      <alignment horizontal="center" vertical="center"/>
    </xf>
    <xf borderId="26" fillId="14" fontId="10" numFmtId="0" xfId="0" applyAlignment="1" applyBorder="1" applyFont="1">
      <alignment horizontal="center" shrinkToFit="0" vertical="center" wrapText="1"/>
    </xf>
    <xf borderId="26" fillId="2" fontId="14" numFmtId="0" xfId="0" applyAlignment="1" applyBorder="1" applyFont="1">
      <alignment horizontal="center" vertical="center"/>
    </xf>
    <xf borderId="26" fillId="18" fontId="14" numFmtId="0" xfId="0" applyAlignment="1" applyBorder="1" applyFont="1">
      <alignment horizontal="center" vertical="center"/>
    </xf>
    <xf borderId="26" fillId="6" fontId="14" numFmtId="0" xfId="0" applyAlignment="1" applyBorder="1" applyFont="1">
      <alignment horizontal="center" vertical="center"/>
    </xf>
    <xf borderId="26" fillId="16" fontId="14" numFmtId="0" xfId="0" applyAlignment="1" applyBorder="1" applyFont="1">
      <alignment horizontal="center" shrinkToFit="0" vertical="center" wrapText="1"/>
    </xf>
    <xf borderId="26" fillId="17" fontId="14" numFmtId="0" xfId="0" applyAlignment="1" applyBorder="1" applyFont="1">
      <alignment horizontal="center" shrinkToFit="0" vertical="center" wrapText="1"/>
    </xf>
    <xf borderId="3" fillId="0" fontId="38" numFmtId="2" xfId="0" applyAlignment="1" applyBorder="1" applyFont="1" applyNumberFormat="1">
      <alignment horizontal="center" shrinkToFit="0" vertical="center" wrapText="1"/>
    </xf>
    <xf borderId="17" fillId="8" fontId="38" numFmtId="2" xfId="0" applyAlignment="1" applyBorder="1" applyFont="1" applyNumberFormat="1">
      <alignment horizontal="center" shrinkToFit="0" textRotation="90" vertical="center" wrapText="1"/>
    </xf>
    <xf borderId="22" fillId="0" fontId="21" numFmtId="1" xfId="0" applyAlignment="1" applyBorder="1" applyFont="1" applyNumberFormat="1">
      <alignment shrinkToFit="0" vertical="top" wrapText="1"/>
    </xf>
    <xf borderId="22" fillId="0" fontId="21" numFmtId="168" xfId="0" applyAlignment="1" applyBorder="1" applyFont="1" applyNumberFormat="1">
      <alignment horizontal="center" shrinkToFit="0" vertical="center" wrapText="1"/>
    </xf>
    <xf borderId="9" fillId="0" fontId="21" numFmtId="1" xfId="0" applyAlignment="1" applyBorder="1" applyFont="1" applyNumberFormat="1">
      <alignment shrinkToFit="0" vertical="top" wrapText="1"/>
    </xf>
    <xf borderId="9" fillId="0" fontId="21" numFmtId="168" xfId="0" applyAlignment="1" applyBorder="1" applyFont="1" applyNumberFormat="1">
      <alignment horizontal="center" shrinkToFit="0" vertical="center" wrapText="1"/>
    </xf>
    <xf borderId="15" fillId="0" fontId="21" numFmtId="1" xfId="0" applyAlignment="1" applyBorder="1" applyFont="1" applyNumberFormat="1">
      <alignment shrinkToFit="0" vertical="top" wrapText="1"/>
    </xf>
    <xf borderId="15" fillId="0" fontId="21" numFmtId="0" xfId="0" applyAlignment="1" applyBorder="1" applyFont="1">
      <alignment horizontal="center" shrinkToFit="0" vertical="center" wrapText="1"/>
    </xf>
    <xf borderId="15" fillId="0" fontId="21" numFmtId="168" xfId="0" applyAlignment="1" applyBorder="1" applyFont="1" applyNumberFormat="1">
      <alignment horizontal="center" shrinkToFit="0" vertical="center" wrapText="1"/>
    </xf>
    <xf borderId="12" fillId="0" fontId="22" numFmtId="0" xfId="0" applyBorder="1" applyFont="1"/>
    <xf borderId="3" fillId="0" fontId="39" numFmtId="2" xfId="0" applyAlignment="1" applyBorder="1" applyFont="1" applyNumberFormat="1">
      <alignment horizontal="center" shrinkToFit="0" vertical="center" wrapText="1"/>
    </xf>
    <xf borderId="10" fillId="0" fontId="40" numFmtId="167" xfId="0" applyAlignment="1" applyBorder="1" applyFont="1" applyNumberFormat="1">
      <alignment horizontal="center" shrinkToFit="0" vertical="center" wrapText="1"/>
    </xf>
    <xf borderId="0" fillId="0" fontId="22" numFmtId="0" xfId="0" applyFont="1"/>
    <xf borderId="0" fillId="0" fontId="24" numFmtId="0" xfId="0" applyFont="1"/>
    <xf borderId="17" fillId="8" fontId="39" numFmtId="2" xfId="0" applyAlignment="1" applyBorder="1" applyFont="1" applyNumberFormat="1">
      <alignment horizontal="center" shrinkToFit="0" textRotation="90" vertical="center" wrapText="1"/>
    </xf>
    <xf borderId="22" fillId="0" fontId="41" numFmtId="1" xfId="0" applyAlignment="1" applyBorder="1" applyFont="1" applyNumberFormat="1">
      <alignment shrinkToFit="0" vertical="top" wrapText="1"/>
    </xf>
    <xf borderId="9" fillId="0" fontId="41" numFmtId="1" xfId="0" applyAlignment="1" applyBorder="1" applyFont="1" applyNumberFormat="1">
      <alignment shrinkToFit="0" vertical="top" wrapText="1"/>
    </xf>
    <xf borderId="6" fillId="0" fontId="14" numFmtId="0" xfId="0" applyBorder="1" applyFont="1"/>
    <xf borderId="7" fillId="0" fontId="14" numFmtId="0" xfId="0" applyBorder="1" applyFont="1"/>
    <xf borderId="3" fillId="0" fontId="16" numFmtId="165" xfId="0" applyBorder="1" applyFont="1" applyNumberFormat="1"/>
    <xf borderId="7" fillId="0" fontId="14" numFmtId="1" xfId="0" applyBorder="1" applyFont="1" applyNumberFormat="1"/>
    <xf borderId="10" fillId="0" fontId="15" numFmtId="1" xfId="0" applyBorder="1" applyFont="1" applyNumberFormat="1"/>
    <xf borderId="0" fillId="0" fontId="15" numFmtId="167" xfId="0" applyFont="1" applyNumberFormat="1"/>
    <xf borderId="6" fillId="19" fontId="10" numFmtId="0" xfId="0" applyAlignment="1" applyBorder="1" applyFill="1" applyFont="1">
      <alignment horizontal="center"/>
    </xf>
    <xf borderId="6" fillId="19" fontId="17" numFmtId="0" xfId="0" applyAlignment="1" applyBorder="1" applyFont="1">
      <alignment horizontal="center"/>
    </xf>
    <xf borderId="27" fillId="19" fontId="17" numFmtId="0" xfId="0" applyAlignment="1" applyBorder="1" applyFont="1">
      <alignment horizontal="center"/>
    </xf>
    <xf borderId="28" fillId="0" fontId="11" numFmtId="0" xfId="0" applyBorder="1" applyFont="1"/>
    <xf borderId="12" fillId="0" fontId="14" numFmtId="0" xfId="0" applyBorder="1" applyFont="1"/>
    <xf borderId="12" fillId="0" fontId="14" numFmtId="165" xfId="0" applyBorder="1" applyFont="1" applyNumberFormat="1"/>
    <xf borderId="12" fillId="0" fontId="14" numFmtId="0" xfId="0" applyAlignment="1" applyBorder="1" applyFont="1">
      <alignment horizontal="center"/>
    </xf>
    <xf borderId="29" fillId="7" fontId="18" numFmtId="2" xfId="0" applyAlignment="1" applyBorder="1" applyFont="1" applyNumberFormat="1">
      <alignment horizontal="center" shrinkToFit="0" vertical="center" wrapText="1"/>
    </xf>
    <xf borderId="30" fillId="7" fontId="18" numFmtId="2" xfId="0" applyAlignment="1" applyBorder="1" applyFont="1" applyNumberFormat="1">
      <alignment horizontal="center" shrinkToFit="0" vertical="center" wrapText="1"/>
    </xf>
    <xf borderId="12" fillId="0" fontId="15" numFmtId="0" xfId="0" applyAlignment="1" applyBorder="1" applyFont="1">
      <alignment horizontal="center"/>
    </xf>
    <xf borderId="12" fillId="0" fontId="15" numFmtId="0" xfId="0" applyBorder="1" applyFont="1"/>
    <xf borderId="12" fillId="0" fontId="15" numFmtId="1" xfId="0" applyAlignment="1" applyBorder="1" applyFont="1" applyNumberFormat="1">
      <alignment horizontal="right"/>
    </xf>
    <xf borderId="13" fillId="19" fontId="17" numFmtId="0" xfId="0" applyAlignment="1" applyBorder="1" applyFont="1">
      <alignment horizontal="center"/>
    </xf>
    <xf borderId="31" fillId="0" fontId="11" numFmtId="0" xfId="0" applyBorder="1" applyFont="1"/>
    <xf borderId="16" fillId="0" fontId="42" numFmtId="0" xfId="0" applyAlignment="1" applyBorder="1" applyFont="1">
      <alignment horizontal="left" shrinkToFit="0" wrapText="1"/>
    </xf>
    <xf borderId="32" fillId="8" fontId="18" numFmtId="2" xfId="0" applyAlignment="1" applyBorder="1" applyFont="1" applyNumberFormat="1">
      <alignment horizontal="center" shrinkToFit="0" vertical="center" wrapText="1"/>
    </xf>
    <xf borderId="10" fillId="8" fontId="18" numFmtId="2" xfId="0" applyAlignment="1" applyBorder="1" applyFont="1" applyNumberFormat="1">
      <alignment horizontal="center" shrinkToFit="0" vertical="center" wrapText="1"/>
    </xf>
    <xf borderId="12" fillId="2" fontId="36" numFmtId="2" xfId="0" applyAlignment="1" applyBorder="1" applyFont="1" applyNumberFormat="1">
      <alignment horizontal="center" shrinkToFit="0" vertical="center" wrapText="1"/>
    </xf>
    <xf borderId="12" fillId="20" fontId="14" numFmtId="0" xfId="0" applyAlignment="1" applyBorder="1" applyFill="1" applyFont="1">
      <alignment horizontal="center" shrinkToFit="0" vertical="center" wrapText="1"/>
    </xf>
    <xf borderId="12" fillId="2" fontId="18" numFmtId="0" xfId="0" applyAlignment="1" applyBorder="1" applyFont="1">
      <alignment horizontal="center" shrinkToFit="0" vertical="center" wrapText="1"/>
    </xf>
    <xf borderId="0" fillId="0" fontId="14" numFmtId="169" xfId="0" applyFont="1" applyNumberFormat="1"/>
    <xf borderId="9" fillId="20" fontId="14" numFmtId="0" xfId="0" applyAlignment="1" applyBorder="1" applyFont="1">
      <alignment horizontal="center" shrinkToFit="0" vertical="center" wrapText="1"/>
    </xf>
    <xf borderId="25" fillId="13" fontId="14" numFmtId="0" xfId="0" applyAlignment="1" applyBorder="1" applyFont="1">
      <alignment horizontal="center" shrinkToFit="0" vertical="center" wrapText="1"/>
    </xf>
    <xf borderId="9" fillId="0" fontId="27" numFmtId="0" xfId="0" applyBorder="1" applyFont="1"/>
    <xf borderId="9" fillId="0" fontId="26" numFmtId="1" xfId="0" applyAlignment="1" applyBorder="1" applyFont="1" applyNumberFormat="1">
      <alignment horizontal="center" shrinkToFit="0" vertical="top" wrapText="1"/>
    </xf>
    <xf borderId="9" fillId="0" fontId="21" numFmtId="0" xfId="0" applyAlignment="1" applyBorder="1" applyFont="1">
      <alignment shrinkToFit="0" vertical="top" wrapText="1"/>
    </xf>
    <xf borderId="14" fillId="0" fontId="43" numFmtId="1" xfId="0" applyAlignment="1" applyBorder="1" applyFont="1" applyNumberFormat="1">
      <alignment shrinkToFit="0" vertical="top" wrapText="1"/>
    </xf>
    <xf borderId="9" fillId="8" fontId="31" numFmtId="1" xfId="0" applyAlignment="1" applyBorder="1" applyFont="1" applyNumberFormat="1">
      <alignment horizontal="center" shrinkToFit="0" vertical="center" wrapText="1"/>
    </xf>
    <xf borderId="9" fillId="0" fontId="26" numFmtId="1" xfId="0" applyAlignment="1" applyBorder="1" applyFont="1" applyNumberFormat="1">
      <alignment horizontal="center" shrinkToFit="0" vertical="center" wrapText="1"/>
    </xf>
    <xf borderId="25" fillId="20" fontId="14" numFmtId="0" xfId="0" applyAlignment="1" applyBorder="1" applyFont="1">
      <alignment horizontal="center" shrinkToFit="0" vertical="center" wrapText="1"/>
    </xf>
    <xf borderId="15" fillId="0" fontId="15" numFmtId="165" xfId="0" applyBorder="1" applyFont="1" applyNumberFormat="1"/>
    <xf borderId="15" fillId="0" fontId="15" numFmtId="1" xfId="0" applyBorder="1" applyFont="1" applyNumberFormat="1"/>
    <xf borderId="7" fillId="0" fontId="22" numFmtId="0" xfId="0" applyBorder="1" applyFont="1"/>
    <xf borderId="4" fillId="0" fontId="18" numFmtId="2" xfId="0" applyAlignment="1" applyBorder="1" applyFont="1" applyNumberFormat="1">
      <alignment horizontal="center" shrinkToFit="0" vertical="center" wrapText="1"/>
    </xf>
    <xf borderId="3" fillId="0" fontId="18" numFmtId="0" xfId="0" applyAlignment="1" applyBorder="1" applyFont="1">
      <alignment horizontal="center" shrinkToFit="0" vertical="center" wrapText="1"/>
    </xf>
    <xf borderId="7" fillId="0" fontId="29" numFmtId="0" xfId="0" applyBorder="1" applyFont="1"/>
    <xf borderId="17" fillId="8" fontId="35" numFmtId="2" xfId="0" applyAlignment="1" applyBorder="1" applyFont="1" applyNumberFormat="1">
      <alignment horizontal="center" shrinkToFit="0" textRotation="90" vertical="center" wrapText="1"/>
    </xf>
    <xf borderId="23" fillId="20" fontId="14" numFmtId="0" xfId="0" applyAlignment="1" applyBorder="1" applyFont="1">
      <alignment horizontal="center" shrinkToFit="0" vertical="center" wrapText="1"/>
    </xf>
    <xf borderId="22" fillId="0" fontId="15" numFmtId="165" xfId="0" applyBorder="1" applyFont="1" applyNumberFormat="1"/>
    <xf borderId="33" fillId="0" fontId="15" numFmtId="0" xfId="0" applyBorder="1" applyFont="1"/>
    <xf borderId="33" fillId="0" fontId="21" numFmtId="0" xfId="0" applyAlignment="1" applyBorder="1" applyFont="1">
      <alignment horizontal="center" shrinkToFit="0" vertical="center" wrapText="1"/>
    </xf>
    <xf borderId="24" fillId="0" fontId="15" numFmtId="1" xfId="0" applyAlignment="1" applyBorder="1" applyFont="1" applyNumberFormat="1">
      <alignment shrinkToFit="0" vertical="top" wrapText="1"/>
    </xf>
    <xf borderId="9" fillId="13" fontId="14" numFmtId="0" xfId="0" applyAlignment="1" applyBorder="1" applyFont="1">
      <alignment horizontal="center" shrinkToFit="0" vertical="center" wrapText="1"/>
    </xf>
    <xf borderId="34" fillId="8" fontId="22" numFmtId="0" xfId="0" applyBorder="1" applyFont="1"/>
    <xf borderId="12" fillId="8" fontId="44" numFmtId="2" xfId="0" applyAlignment="1" applyBorder="1" applyFont="1" applyNumberFormat="1">
      <alignment horizontal="center" shrinkToFit="0" vertical="center" wrapText="1"/>
    </xf>
    <xf borderId="12" fillId="8" fontId="14" numFmtId="0" xfId="0" applyAlignment="1" applyBorder="1" applyFont="1">
      <alignment horizontal="center" shrinkToFit="0" vertical="center" wrapText="1"/>
    </xf>
    <xf borderId="12" fillId="8" fontId="21" numFmtId="0" xfId="0" applyAlignment="1" applyBorder="1" applyFont="1">
      <alignment horizontal="center" shrinkToFit="0" vertical="center" wrapText="1"/>
    </xf>
    <xf borderId="12" fillId="8" fontId="10" numFmtId="0" xfId="0" applyAlignment="1" applyBorder="1" applyFont="1">
      <alignment horizontal="center" shrinkToFit="0" vertical="center" wrapText="1"/>
    </xf>
    <xf borderId="35" fillId="8" fontId="18" numFmtId="0" xfId="0" applyAlignment="1" applyBorder="1" applyFont="1">
      <alignment horizontal="center" shrinkToFit="0" vertical="center" wrapText="1"/>
    </xf>
    <xf borderId="11" fillId="8" fontId="18" numFmtId="2" xfId="0" applyAlignment="1" applyBorder="1" applyFont="1" applyNumberFormat="1">
      <alignment horizontal="center" shrinkToFit="0" vertical="center" wrapText="1"/>
    </xf>
    <xf borderId="34" fillId="8" fontId="29" numFmtId="0" xfId="0" applyBorder="1" applyFont="1"/>
    <xf borderId="9" fillId="8" fontId="18" numFmtId="2" xfId="0" applyAlignment="1" applyBorder="1" applyFont="1" applyNumberFormat="1">
      <alignment horizontal="center" shrinkToFit="0" vertical="center" wrapText="1"/>
    </xf>
    <xf borderId="17" fillId="8" fontId="44" numFmtId="2" xfId="0" applyAlignment="1" applyBorder="1" applyFont="1" applyNumberFormat="1">
      <alignment horizontal="center" shrinkToFit="0" textRotation="90" vertical="center" wrapText="1"/>
    </xf>
    <xf borderId="22" fillId="0" fontId="21" numFmtId="166" xfId="0" applyAlignment="1" applyBorder="1" applyFont="1" applyNumberFormat="1">
      <alignment shrinkToFit="0" vertical="center" wrapText="1"/>
    </xf>
    <xf borderId="9" fillId="0" fontId="21" numFmtId="166" xfId="0" applyAlignment="1" applyBorder="1" applyFont="1" applyNumberFormat="1">
      <alignment shrinkToFit="0" vertical="center" wrapText="1"/>
    </xf>
    <xf borderId="9" fillId="2" fontId="26" numFmtId="1" xfId="0" applyAlignment="1" applyBorder="1" applyFont="1" applyNumberFormat="1">
      <alignment horizontal="center" shrinkToFit="0" vertical="center" wrapText="1"/>
    </xf>
    <xf borderId="12" fillId="0" fontId="44" numFmtId="2" xfId="0" applyAlignment="1" applyBorder="1" applyFont="1" applyNumberFormat="1">
      <alignment horizontal="center" shrinkToFit="0" vertical="center" wrapText="1"/>
    </xf>
    <xf borderId="36" fillId="0" fontId="18" numFmtId="0" xfId="0" applyAlignment="1" applyBorder="1" applyFont="1">
      <alignment horizontal="center" shrinkToFit="0" vertical="center" wrapText="1"/>
    </xf>
    <xf borderId="22" fillId="0" fontId="21" numFmtId="165" xfId="0" applyAlignment="1" applyBorder="1" applyFont="1" applyNumberFormat="1">
      <alignment shrinkToFit="0" vertical="center" wrapText="1"/>
    </xf>
    <xf borderId="9" fillId="0" fontId="21" numFmtId="165" xfId="0" applyAlignment="1" applyBorder="1" applyFont="1" applyNumberFormat="1">
      <alignment shrinkToFit="0" vertical="center" wrapText="1"/>
    </xf>
    <xf borderId="15" fillId="0" fontId="41" numFmtId="1" xfId="0" applyAlignment="1" applyBorder="1" applyFont="1" applyNumberFormat="1">
      <alignment shrinkToFit="0" vertical="top" wrapText="1"/>
    </xf>
    <xf borderId="15" fillId="0" fontId="21" numFmtId="165" xfId="0" applyAlignment="1" applyBorder="1" applyFont="1" applyNumberFormat="1">
      <alignment shrinkToFit="0" vertical="center" wrapText="1"/>
    </xf>
    <xf borderId="12" fillId="8" fontId="39" numFmtId="2" xfId="0" applyAlignment="1" applyBorder="1" applyFont="1" applyNumberFormat="1">
      <alignment horizontal="center" shrinkToFit="0" vertical="center" wrapText="1"/>
    </xf>
    <xf borderId="3" fillId="8" fontId="18" numFmtId="0" xfId="0" applyAlignment="1" applyBorder="1" applyFont="1">
      <alignment horizontal="center" shrinkToFit="0" vertical="center" wrapText="1"/>
    </xf>
    <xf borderId="22" fillId="0" fontId="41" numFmtId="0" xfId="0" applyAlignment="1" applyBorder="1" applyFont="1">
      <alignment shrinkToFit="0" vertical="top" wrapText="1"/>
    </xf>
    <xf borderId="9" fillId="0" fontId="41" numFmtId="0" xfId="0" applyAlignment="1" applyBorder="1" applyFont="1">
      <alignment shrinkToFit="0" vertical="top" wrapText="1"/>
    </xf>
    <xf borderId="15" fillId="0" fontId="41" numFmtId="0" xfId="0" applyAlignment="1" applyBorder="1" applyFont="1">
      <alignment shrinkToFit="0" vertical="top" wrapText="1"/>
    </xf>
    <xf borderId="12" fillId="8" fontId="45" numFmtId="2" xfId="0" applyAlignment="1" applyBorder="1" applyFont="1" applyNumberFormat="1">
      <alignment horizontal="center" shrinkToFit="0" vertical="center" wrapText="1"/>
    </xf>
    <xf borderId="35" fillId="2" fontId="18" numFmtId="0" xfId="0" applyAlignment="1" applyBorder="1" applyFont="1">
      <alignment horizontal="center" shrinkToFit="0" vertical="center" wrapText="1"/>
    </xf>
    <xf borderId="3" fillId="2" fontId="18" numFmtId="0" xfId="0" applyAlignment="1" applyBorder="1" applyFont="1">
      <alignment horizontal="center" shrinkToFit="0" vertical="center" wrapText="1"/>
    </xf>
    <xf borderId="17" fillId="8" fontId="45" numFmtId="2" xfId="0" applyAlignment="1" applyBorder="1" applyFont="1" applyNumberFormat="1">
      <alignment horizontal="center" shrinkToFit="0" textRotation="90" vertical="center" wrapText="1"/>
    </xf>
    <xf borderId="12" fillId="8" fontId="35" numFmtId="2" xfId="0" applyAlignment="1" applyBorder="1" applyFont="1" applyNumberFormat="1">
      <alignment horizontal="center" shrinkToFit="0" vertical="center" wrapText="1"/>
    </xf>
    <xf borderId="37" fillId="8" fontId="35" numFmtId="2" xfId="0" applyAlignment="1" applyBorder="1" applyFont="1" applyNumberFormat="1">
      <alignment horizontal="center" shrinkToFit="0" vertical="center" wrapText="1"/>
    </xf>
    <xf borderId="22" fillId="0" fontId="21" numFmtId="170" xfId="0" applyAlignment="1" applyBorder="1" applyFont="1" applyNumberFormat="1">
      <alignment shrinkToFit="0" vertical="center" wrapText="1"/>
    </xf>
    <xf borderId="9" fillId="0" fontId="21" numFmtId="170" xfId="0" applyAlignment="1" applyBorder="1" applyFont="1" applyNumberFormat="1">
      <alignment shrinkToFit="0" vertical="center" wrapText="1"/>
    </xf>
    <xf borderId="15" fillId="0" fontId="21" numFmtId="170" xfId="0" applyAlignment="1" applyBorder="1" applyFont="1" applyNumberFormat="1">
      <alignment shrinkToFit="0" vertical="center" wrapText="1"/>
    </xf>
    <xf borderId="7" fillId="0" fontId="14" numFmtId="165" xfId="0" applyBorder="1" applyFont="1" applyNumberFormat="1"/>
    <xf borderId="4" fillId="0" fontId="14" numFmtId="0" xfId="0" applyBorder="1" applyFont="1"/>
    <xf borderId="6" fillId="0" fontId="14" numFmtId="0" xfId="0" applyAlignment="1" applyBorder="1" applyFont="1">
      <alignment horizontal="right"/>
    </xf>
    <xf borderId="6" fillId="21" fontId="10" numFmtId="0" xfId="0" applyAlignment="1" applyBorder="1" applyFill="1" applyFont="1">
      <alignment horizontal="center"/>
    </xf>
    <xf borderId="6" fillId="21" fontId="17" numFmtId="0" xfId="0" applyAlignment="1" applyBorder="1" applyFont="1">
      <alignment horizontal="center"/>
    </xf>
    <xf borderId="12" fillId="0" fontId="15" numFmtId="165" xfId="0" applyBorder="1" applyFont="1" applyNumberFormat="1"/>
    <xf borderId="0" fillId="0" fontId="10" numFmtId="0" xfId="0" applyFont="1"/>
    <xf borderId="12" fillId="0" fontId="15" numFmtId="1" xfId="0" applyBorder="1" applyFont="1" applyNumberFormat="1"/>
    <xf borderId="38" fillId="21" fontId="17" numFmtId="0" xfId="0" applyAlignment="1" applyBorder="1" applyFont="1">
      <alignment horizontal="center"/>
    </xf>
    <xf borderId="39" fillId="0" fontId="11" numFmtId="0" xfId="0" applyBorder="1" applyFont="1"/>
    <xf borderId="0" fillId="0" fontId="46" numFmtId="0" xfId="0" applyAlignment="1" applyFont="1">
      <alignment horizontal="center" shrinkToFit="0" wrapText="1"/>
    </xf>
    <xf borderId="40" fillId="8" fontId="18" numFmtId="2" xfId="0" applyAlignment="1" applyBorder="1" applyFont="1" applyNumberFormat="1">
      <alignment horizontal="center" shrinkToFit="0" vertical="center" wrapText="1"/>
    </xf>
    <xf borderId="12" fillId="12" fontId="10" numFmtId="0" xfId="0" applyAlignment="1" applyBorder="1" applyFont="1">
      <alignment horizontal="center" shrinkToFit="0" vertical="center" wrapText="1"/>
    </xf>
    <xf borderId="41" fillId="2" fontId="18" numFmtId="0" xfId="0" applyAlignment="1" applyBorder="1" applyFont="1">
      <alignment horizontal="center" shrinkToFit="0" vertical="center" wrapText="1"/>
    </xf>
    <xf borderId="26" fillId="7" fontId="18" numFmtId="2" xfId="0" applyAlignment="1" applyBorder="1" applyFont="1" applyNumberFormat="1">
      <alignment horizontal="center" shrinkToFit="0" vertical="center" wrapText="1"/>
    </xf>
    <xf borderId="17" fillId="0" fontId="47" numFmtId="2" xfId="0" applyAlignment="1" applyBorder="1" applyFont="1" applyNumberFormat="1">
      <alignment horizontal="center" shrinkToFit="0" textRotation="90" vertical="center" wrapText="1"/>
    </xf>
    <xf borderId="9" fillId="0" fontId="15" numFmtId="1" xfId="0" applyAlignment="1" applyBorder="1" applyFont="1" applyNumberFormat="1">
      <alignment horizontal="center" shrinkToFit="0" vertical="top" wrapText="1"/>
    </xf>
    <xf borderId="9" fillId="8" fontId="14" numFmtId="168" xfId="0" applyAlignment="1" applyBorder="1" applyFont="1" applyNumberFormat="1">
      <alignment horizontal="center" shrinkToFit="0" vertical="center" wrapText="1"/>
    </xf>
    <xf borderId="9" fillId="18" fontId="10" numFmtId="0" xfId="0" applyAlignment="1" applyBorder="1" applyFont="1">
      <alignment horizontal="center" vertical="center"/>
    </xf>
    <xf borderId="9" fillId="0" fontId="48" numFmtId="0" xfId="0" applyAlignment="1" applyBorder="1" applyFont="1">
      <alignment horizontal="center" shrinkToFit="0" vertical="top" wrapText="1"/>
    </xf>
    <xf borderId="14" fillId="0" fontId="49" numFmtId="1" xfId="0" applyAlignment="1" applyBorder="1" applyFont="1" applyNumberFormat="1">
      <alignment shrinkToFit="0" vertical="top" wrapText="1"/>
    </xf>
    <xf borderId="15" fillId="0" fontId="15" numFmtId="0" xfId="0" applyAlignment="1" applyBorder="1" applyFont="1">
      <alignment horizontal="center"/>
    </xf>
    <xf borderId="25" fillId="8" fontId="31" numFmtId="1" xfId="0" applyAlignment="1" applyBorder="1" applyFont="1" applyNumberFormat="1">
      <alignment horizontal="center" shrinkToFit="0" vertical="center" wrapText="1"/>
    </xf>
    <xf borderId="25" fillId="8" fontId="14" numFmtId="168" xfId="0" applyAlignment="1" applyBorder="1" applyFont="1" applyNumberFormat="1">
      <alignment horizontal="center" shrinkToFit="0" vertical="center" wrapText="1"/>
    </xf>
    <xf borderId="25" fillId="18" fontId="10" numFmtId="0" xfId="0" applyAlignment="1" applyBorder="1" applyFont="1">
      <alignment horizontal="center" vertical="center"/>
    </xf>
    <xf borderId="15" fillId="0" fontId="15" numFmtId="166" xfId="0" applyBorder="1" applyFont="1" applyNumberFormat="1"/>
    <xf borderId="15" fillId="0" fontId="15" numFmtId="1" xfId="0" applyAlignment="1" applyBorder="1" applyFont="1" applyNumberFormat="1">
      <alignment horizontal="right"/>
    </xf>
    <xf borderId="15" fillId="0" fontId="48" numFmtId="0" xfId="0" applyAlignment="1" applyBorder="1" applyFont="1">
      <alignment horizontal="center" shrinkToFit="0" vertical="top" wrapText="1"/>
    </xf>
    <xf borderId="3" fillId="0" fontId="50" numFmtId="2" xfId="0" applyAlignment="1" applyBorder="1" applyFont="1" applyNumberFormat="1">
      <alignment horizontal="center" shrinkToFit="0" vertical="center" wrapText="1"/>
    </xf>
    <xf borderId="17" fillId="8" fontId="50" numFmtId="2" xfId="0" applyAlignment="1" applyBorder="1" applyFont="1" applyNumberFormat="1">
      <alignment horizontal="center" shrinkToFit="0" textRotation="90" vertical="center" wrapText="1"/>
    </xf>
    <xf borderId="14" fillId="0" fontId="15" numFmtId="0" xfId="0" applyAlignment="1" applyBorder="1" applyFont="1">
      <alignment horizontal="left" shrinkToFit="0" vertical="center" wrapText="1"/>
    </xf>
    <xf borderId="9" fillId="0" fontId="15" numFmtId="0" xfId="0" applyAlignment="1" applyBorder="1" applyFont="1">
      <alignment horizontal="left" shrinkToFit="0" vertical="center" wrapText="1"/>
    </xf>
    <xf borderId="5" fillId="8" fontId="21" numFmtId="0" xfId="0" applyAlignment="1" applyBorder="1" applyFont="1">
      <alignment horizontal="center" shrinkToFit="0" vertical="center" wrapText="1"/>
    </xf>
    <xf borderId="9" fillId="0" fontId="14" numFmtId="165" xfId="0" applyAlignment="1" applyBorder="1" applyFont="1" applyNumberFormat="1">
      <alignment horizontal="center" vertical="center"/>
    </xf>
    <xf borderId="34" fillId="10" fontId="14" numFmtId="0" xfId="0" applyAlignment="1" applyBorder="1" applyFont="1">
      <alignment horizontal="center" vertical="center"/>
    </xf>
    <xf borderId="5" fillId="12" fontId="14" numFmtId="0" xfId="0" applyAlignment="1" applyBorder="1" applyFont="1">
      <alignment horizontal="center" shrinkToFit="0" vertical="center" wrapText="1"/>
    </xf>
    <xf borderId="5" fillId="13" fontId="14" numFmtId="0" xfId="0" applyAlignment="1" applyBorder="1" applyFont="1">
      <alignment horizontal="center" vertical="center"/>
    </xf>
    <xf borderId="5" fillId="3" fontId="14" numFmtId="0" xfId="0" applyAlignment="1" applyBorder="1" applyFont="1">
      <alignment horizontal="center" vertical="center"/>
    </xf>
    <xf borderId="5" fillId="14" fontId="10" numFmtId="0" xfId="0" applyAlignment="1" applyBorder="1" applyFont="1">
      <alignment horizontal="center" shrinkToFit="0" vertical="center" wrapText="1"/>
    </xf>
    <xf borderId="9" fillId="8" fontId="14" numFmtId="0" xfId="0" applyAlignment="1" applyBorder="1" applyFont="1">
      <alignment horizontal="center" vertical="center"/>
    </xf>
    <xf borderId="42" fillId="18" fontId="14" numFmtId="0" xfId="0" applyAlignment="1" applyBorder="1" applyFont="1">
      <alignment horizontal="center" vertical="center"/>
    </xf>
    <xf borderId="34" fillId="6" fontId="14" numFmtId="0" xfId="0" applyAlignment="1" applyBorder="1" applyFont="1">
      <alignment horizontal="center" vertical="center"/>
    </xf>
    <xf borderId="9" fillId="16" fontId="14" numFmtId="0" xfId="0" applyAlignment="1" applyBorder="1" applyFont="1">
      <alignment horizontal="center" vertical="center"/>
    </xf>
    <xf borderId="9" fillId="17" fontId="14" numFmtId="0" xfId="0" applyAlignment="1" applyBorder="1" applyFont="1">
      <alignment horizontal="center" vertical="center"/>
    </xf>
    <xf borderId="43" fillId="0" fontId="15" numFmtId="0" xfId="0" applyAlignment="1" applyBorder="1" applyFont="1">
      <alignment horizontal="left" shrinkToFit="0" vertical="center" wrapText="1"/>
    </xf>
    <xf borderId="34" fillId="8" fontId="21" numFmtId="0" xfId="0" applyAlignment="1" applyBorder="1" applyFont="1">
      <alignment horizontal="center" shrinkToFit="0" vertical="center" wrapText="1"/>
    </xf>
    <xf borderId="9" fillId="0" fontId="14" numFmtId="165" xfId="0" applyAlignment="1" applyBorder="1" applyFont="1" applyNumberFormat="1">
      <alignment horizontal="left" vertical="center"/>
    </xf>
    <xf borderId="17" fillId="0" fontId="35" numFmtId="2" xfId="0" applyAlignment="1" applyBorder="1" applyFont="1" applyNumberFormat="1">
      <alignment horizontal="center" shrinkToFit="0" vertical="center" wrapText="1"/>
    </xf>
    <xf borderId="17" fillId="0" fontId="18" numFmtId="2" xfId="0" applyAlignment="1" applyBorder="1" applyFont="1" applyNumberFormat="1">
      <alignment horizontal="center" shrinkToFit="0" vertical="center" wrapText="1"/>
    </xf>
    <xf borderId="17" fillId="0" fontId="14" numFmtId="0" xfId="0" applyAlignment="1" applyBorder="1" applyFont="1">
      <alignment horizontal="center" shrinkToFit="0" vertical="center" wrapText="1"/>
    </xf>
    <xf borderId="17" fillId="0" fontId="10" numFmtId="0" xfId="0" applyAlignment="1" applyBorder="1" applyFont="1">
      <alignment horizontal="center" shrinkToFit="0" vertical="center" wrapText="1"/>
    </xf>
    <xf borderId="17" fillId="0" fontId="21" numFmtId="0" xfId="0" applyAlignment="1" applyBorder="1" applyFont="1">
      <alignment horizontal="center" shrinkToFit="0" vertical="center" wrapText="1"/>
    </xf>
    <xf borderId="44" fillId="0" fontId="18" numFmtId="0" xfId="0" applyAlignment="1" applyBorder="1" applyFont="1">
      <alignment horizontal="center" shrinkToFit="0" vertical="center" wrapText="1"/>
    </xf>
    <xf borderId="45" fillId="0" fontId="18" numFmtId="2" xfId="0" applyAlignment="1" applyBorder="1" applyFont="1" applyNumberFormat="1">
      <alignment horizontal="center" shrinkToFit="0" vertical="center" wrapText="1"/>
    </xf>
    <xf borderId="46" fillId="0" fontId="18" numFmtId="2" xfId="0" applyAlignment="1" applyBorder="1" applyFont="1" applyNumberFormat="1">
      <alignment horizontal="center" shrinkToFit="0" vertical="center" wrapText="1"/>
    </xf>
    <xf borderId="7" fillId="0" fontId="14" numFmtId="166" xfId="0" applyBorder="1" applyFont="1" applyNumberFormat="1"/>
    <xf borderId="36" fillId="0" fontId="15" numFmtId="1" xfId="0" applyBorder="1" applyFont="1" applyNumberFormat="1"/>
    <xf borderId="6" fillId="13" fontId="14" numFmtId="0" xfId="0" applyAlignment="1" applyBorder="1" applyFont="1">
      <alignment horizontal="center"/>
    </xf>
    <xf borderId="6" fillId="13" fontId="51" numFmtId="0" xfId="0" applyAlignment="1" applyBorder="1" applyFont="1">
      <alignment horizontal="center"/>
    </xf>
    <xf borderId="0" fillId="0" fontId="52" numFmtId="0" xfId="0" applyFont="1"/>
    <xf borderId="12" fillId="0" fontId="14" numFmtId="9" xfId="0" applyAlignment="1" applyBorder="1" applyFont="1" applyNumberFormat="1">
      <alignment horizontal="center"/>
    </xf>
    <xf borderId="12" fillId="0" fontId="15" numFmtId="9" xfId="0" applyBorder="1" applyFont="1" applyNumberFormat="1"/>
    <xf borderId="13" fillId="13" fontId="51" numFmtId="0" xfId="0" applyAlignment="1" applyBorder="1" applyFont="1">
      <alignment horizontal="center"/>
    </xf>
    <xf borderId="16" fillId="0" fontId="53" numFmtId="0" xfId="0" applyAlignment="1" applyBorder="1" applyFont="1">
      <alignment shrinkToFit="0" wrapText="1"/>
    </xf>
    <xf borderId="0" fillId="0" fontId="54" numFmtId="0" xfId="0" applyAlignment="1" applyFont="1">
      <alignment horizontal="center" shrinkToFit="0" wrapText="1"/>
    </xf>
    <xf borderId="17" fillId="8" fontId="55" numFmtId="2" xfId="0" applyAlignment="1" applyBorder="1" applyFont="1" applyNumberFormat="1">
      <alignment horizontal="center" shrinkToFit="0" textRotation="90" vertical="center" wrapText="1"/>
    </xf>
    <xf borderId="14" fillId="0" fontId="21" numFmtId="1" xfId="0" applyAlignment="1" applyBorder="1" applyFont="1" applyNumberFormat="1">
      <alignment shrinkToFit="0" vertical="top" wrapText="1"/>
    </xf>
    <xf borderId="9" fillId="8" fontId="21" numFmtId="0" xfId="0" applyAlignment="1" applyBorder="1" applyFont="1">
      <alignment horizontal="center" shrinkToFit="0" vertical="top" wrapText="1"/>
    </xf>
    <xf borderId="9" fillId="20" fontId="14" numFmtId="0" xfId="0" applyAlignment="1" applyBorder="1" applyFont="1">
      <alignment horizontal="center" vertical="center"/>
    </xf>
    <xf borderId="19" fillId="8" fontId="56" numFmtId="1" xfId="0" applyAlignment="1" applyBorder="1" applyFont="1" applyNumberFormat="1">
      <alignment shrinkToFit="0" vertical="top" wrapText="1"/>
    </xf>
    <xf borderId="9" fillId="8" fontId="57" numFmtId="1" xfId="0" applyAlignment="1" applyBorder="1" applyFont="1" applyNumberFormat="1">
      <alignment horizontal="center" shrinkToFit="0" vertical="center" wrapText="1"/>
    </xf>
    <xf borderId="14" fillId="0" fontId="58" numFmtId="1" xfId="0" applyAlignment="1" applyBorder="1" applyFont="1" applyNumberFormat="1">
      <alignment shrinkToFit="0" vertical="top" wrapText="1"/>
    </xf>
    <xf borderId="9" fillId="0" fontId="57" numFmtId="1" xfId="0" applyAlignment="1" applyBorder="1" applyFont="1" applyNumberFormat="1">
      <alignment horizontal="center" shrinkToFit="0" vertical="center" wrapText="1"/>
    </xf>
    <xf borderId="9" fillId="8" fontId="59" numFmtId="1" xfId="0" applyAlignment="1" applyBorder="1" applyFont="1" applyNumberFormat="1">
      <alignment horizontal="center" shrinkToFit="0" vertical="center" wrapText="1"/>
    </xf>
    <xf borderId="12" fillId="0" fontId="14" numFmtId="0" xfId="0" applyAlignment="1" applyBorder="1" applyFont="1">
      <alignment horizontal="right"/>
    </xf>
    <xf borderId="12" fillId="0" fontId="16" numFmtId="165" xfId="0" applyBorder="1" applyFont="1" applyNumberFormat="1"/>
    <xf borderId="6" fillId="9" fontId="10" numFmtId="0" xfId="0" applyAlignment="1" applyBorder="1" applyFont="1">
      <alignment horizontal="center"/>
    </xf>
    <xf borderId="6" fillId="9" fontId="17" numFmtId="0" xfId="0" applyAlignment="1" applyBorder="1" applyFont="1">
      <alignment horizontal="center"/>
    </xf>
    <xf borderId="12" fillId="0" fontId="14" numFmtId="0" xfId="0" applyAlignment="1" applyBorder="1" applyFont="1">
      <alignment horizontal="center" vertical="center"/>
    </xf>
    <xf borderId="12" fillId="0" fontId="14" numFmtId="1" xfId="0" applyAlignment="1" applyBorder="1" applyFont="1" applyNumberFormat="1">
      <alignment horizontal="center"/>
    </xf>
    <xf borderId="13" fillId="9" fontId="17" numFmtId="0" xfId="0" applyAlignment="1" applyBorder="1" applyFont="1">
      <alignment horizontal="center"/>
    </xf>
    <xf borderId="16" fillId="0" fontId="19" numFmtId="0" xfId="0" applyAlignment="1" applyBorder="1" applyFont="1">
      <alignment shrinkToFit="0" wrapText="1"/>
    </xf>
    <xf borderId="16" fillId="0" fontId="60" numFmtId="0" xfId="0" applyAlignment="1" applyBorder="1" applyFont="1">
      <alignment horizontal="center" shrinkToFit="0" wrapText="1"/>
    </xf>
    <xf borderId="12" fillId="2" fontId="40" numFmtId="2" xfId="0" applyAlignment="1" applyBorder="1" applyFont="1" applyNumberFormat="1">
      <alignment horizontal="center" shrinkToFit="0" vertical="center" wrapText="1"/>
    </xf>
    <xf borderId="0" fillId="0" fontId="61" numFmtId="0" xfId="0" applyAlignment="1" applyFont="1">
      <alignment vertical="center"/>
    </xf>
    <xf borderId="0" fillId="0" fontId="62" numFmtId="0" xfId="0" applyAlignment="1" applyFont="1">
      <alignment vertical="center"/>
    </xf>
    <xf borderId="1" fillId="8" fontId="63" numFmtId="1" xfId="0" applyAlignment="1" applyBorder="1" applyFont="1" applyNumberFormat="1">
      <alignment shrinkToFit="0" vertical="top" wrapText="1"/>
    </xf>
    <xf borderId="5" fillId="8" fontId="21" numFmtId="0" xfId="0" applyAlignment="1" applyBorder="1" applyFont="1">
      <alignment horizontal="center" shrinkToFit="0" vertical="top" wrapText="1"/>
    </xf>
    <xf borderId="5" fillId="8" fontId="26" numFmtId="1" xfId="0" applyAlignment="1" applyBorder="1" applyFont="1" applyNumberFormat="1">
      <alignment horizontal="center" shrinkToFit="0" vertical="center" wrapText="1"/>
    </xf>
    <xf borderId="2" fillId="0" fontId="21" numFmtId="166" xfId="0" applyAlignment="1" applyBorder="1" applyFont="1" applyNumberFormat="1">
      <alignment shrinkToFit="0" vertical="center" wrapText="1"/>
    </xf>
    <xf borderId="42" fillId="9" fontId="14" numFmtId="0" xfId="0" applyAlignment="1" applyBorder="1" applyFont="1">
      <alignment horizontal="center" vertical="center"/>
    </xf>
    <xf borderId="5" fillId="10" fontId="14" numFmtId="0" xfId="0" applyAlignment="1" applyBorder="1" applyFont="1">
      <alignment horizontal="center" vertical="center"/>
    </xf>
    <xf borderId="5" fillId="11" fontId="14" numFmtId="0" xfId="0" applyAlignment="1" applyBorder="1" applyFont="1">
      <alignment horizontal="center" vertical="center"/>
    </xf>
    <xf borderId="5" fillId="2" fontId="14" numFmtId="0" xfId="0" applyAlignment="1" applyBorder="1" applyFont="1">
      <alignment horizontal="center" vertical="center"/>
    </xf>
    <xf borderId="5" fillId="18" fontId="10" numFmtId="0" xfId="0" applyAlignment="1" applyBorder="1" applyFont="1">
      <alignment horizontal="center" vertical="center"/>
    </xf>
    <xf borderId="5" fillId="6" fontId="14" numFmtId="0" xfId="0" applyAlignment="1" applyBorder="1" applyFont="1">
      <alignment horizontal="center" vertical="center"/>
    </xf>
    <xf borderId="5" fillId="16" fontId="14" numFmtId="0" xfId="0" applyAlignment="1" applyBorder="1" applyFont="1">
      <alignment horizontal="center" shrinkToFit="0" vertical="center" wrapText="1"/>
    </xf>
    <xf borderId="5" fillId="20" fontId="14" numFmtId="0" xfId="0" applyAlignment="1" applyBorder="1" applyFont="1">
      <alignment horizontal="center" shrinkToFit="0" vertical="center" wrapText="1"/>
    </xf>
    <xf borderId="5" fillId="17" fontId="14" numFmtId="0" xfId="0" applyAlignment="1" applyBorder="1" applyFont="1">
      <alignment horizontal="center" shrinkToFit="0" vertical="center" wrapText="1"/>
    </xf>
    <xf borderId="2" fillId="13" fontId="14" numFmtId="0" xfId="0" applyAlignment="1" applyBorder="1" applyFont="1">
      <alignment horizontal="center" shrinkToFit="0" vertical="center" wrapText="1"/>
    </xf>
    <xf borderId="18" fillId="0" fontId="15" numFmtId="165" xfId="0" applyBorder="1" applyFont="1" applyNumberFormat="1"/>
    <xf borderId="22" fillId="0" fontId="15" numFmtId="1" xfId="0" applyBorder="1" applyFont="1" applyNumberFormat="1"/>
    <xf borderId="47" fillId="0" fontId="15" numFmtId="0" xfId="0" applyBorder="1" applyFont="1"/>
    <xf borderId="22" fillId="0" fontId="48" numFmtId="0" xfId="0" applyAlignment="1" applyBorder="1" applyFont="1">
      <alignment horizontal="center" shrinkToFit="0" vertical="top" wrapText="1"/>
    </xf>
    <xf borderId="0" fillId="0" fontId="64" numFmtId="0" xfId="0" applyFont="1"/>
    <xf borderId="48" fillId="0" fontId="65" numFmtId="1" xfId="0" applyAlignment="1" applyBorder="1" applyFont="1" applyNumberFormat="1">
      <alignment shrinkToFit="0" vertical="top" wrapText="1"/>
    </xf>
    <xf borderId="49" fillId="0" fontId="21" numFmtId="166" xfId="0" applyAlignment="1" applyBorder="1" applyFont="1" applyNumberFormat="1">
      <alignment shrinkToFit="0" vertical="center" wrapText="1"/>
    </xf>
    <xf borderId="19" fillId="9" fontId="14" numFmtId="0" xfId="0" applyAlignment="1" applyBorder="1" applyFont="1">
      <alignment horizontal="center" vertical="center"/>
    </xf>
    <xf borderId="49" fillId="13" fontId="14" numFmtId="0" xfId="0" applyAlignment="1" applyBorder="1" applyFont="1">
      <alignment horizontal="center" shrinkToFit="0" vertical="center" wrapText="1"/>
    </xf>
    <xf borderId="48" fillId="0" fontId="66" numFmtId="1" xfId="0" applyAlignment="1" applyBorder="1" applyFont="1" applyNumberFormat="1">
      <alignment shrinkToFit="0" vertical="top" wrapText="1"/>
    </xf>
    <xf borderId="48" fillId="0" fontId="21" numFmtId="1" xfId="0" applyAlignment="1" applyBorder="1" applyFont="1" applyNumberFormat="1">
      <alignment shrinkToFit="0" vertical="top" wrapText="1"/>
    </xf>
    <xf borderId="50" fillId="0" fontId="21" numFmtId="1" xfId="0" applyAlignment="1" applyBorder="1" applyFont="1" applyNumberFormat="1">
      <alignment shrinkToFit="0" vertical="top" wrapText="1"/>
    </xf>
    <xf borderId="51" fillId="8" fontId="21" numFmtId="0" xfId="0" applyAlignment="1" applyBorder="1" applyFont="1">
      <alignment horizontal="center" shrinkToFit="0" vertical="top" wrapText="1"/>
    </xf>
    <xf borderId="51" fillId="8" fontId="26" numFmtId="1" xfId="0" applyAlignment="1" applyBorder="1" applyFont="1" applyNumberFormat="1">
      <alignment horizontal="center" shrinkToFit="0" vertical="center" wrapText="1"/>
    </xf>
    <xf borderId="51" fillId="8" fontId="21" numFmtId="0" xfId="0" applyAlignment="1" applyBorder="1" applyFont="1">
      <alignment horizontal="center" shrinkToFit="0" vertical="center" wrapText="1"/>
    </xf>
    <xf borderId="52" fillId="0" fontId="21" numFmtId="166" xfId="0" applyAlignment="1" applyBorder="1" applyFont="1" applyNumberFormat="1">
      <alignment shrinkToFit="0" vertical="center" wrapText="1"/>
    </xf>
    <xf borderId="53" fillId="9" fontId="14" numFmtId="0" xfId="0" applyAlignment="1" applyBorder="1" applyFont="1">
      <alignment horizontal="center" vertical="center"/>
    </xf>
    <xf borderId="51" fillId="10" fontId="14" numFmtId="0" xfId="0" applyAlignment="1" applyBorder="1" applyFont="1">
      <alignment horizontal="center" vertical="center"/>
    </xf>
    <xf borderId="51" fillId="11" fontId="14" numFmtId="0" xfId="0" applyAlignment="1" applyBorder="1" applyFont="1">
      <alignment horizontal="center" vertical="center"/>
    </xf>
    <xf borderId="51" fillId="12" fontId="14" numFmtId="0" xfId="0" applyAlignment="1" applyBorder="1" applyFont="1">
      <alignment horizontal="center" shrinkToFit="0" vertical="center" wrapText="1"/>
    </xf>
    <xf borderId="51" fillId="13" fontId="14" numFmtId="0" xfId="0" applyAlignment="1" applyBorder="1" applyFont="1">
      <alignment horizontal="center" vertical="center"/>
    </xf>
    <xf borderId="51" fillId="3" fontId="14" numFmtId="0" xfId="0" applyAlignment="1" applyBorder="1" applyFont="1">
      <alignment horizontal="center" vertical="center"/>
    </xf>
    <xf borderId="51" fillId="14" fontId="10" numFmtId="0" xfId="0" applyAlignment="1" applyBorder="1" applyFont="1">
      <alignment horizontal="center" shrinkToFit="0" vertical="center" wrapText="1"/>
    </xf>
    <xf borderId="51" fillId="2" fontId="14" numFmtId="0" xfId="0" applyAlignment="1" applyBorder="1" applyFont="1">
      <alignment horizontal="center" vertical="center"/>
    </xf>
    <xf borderId="51" fillId="18" fontId="10" numFmtId="0" xfId="0" applyAlignment="1" applyBorder="1" applyFont="1">
      <alignment horizontal="center" vertical="center"/>
    </xf>
    <xf borderId="51" fillId="6" fontId="14" numFmtId="0" xfId="0" applyAlignment="1" applyBorder="1" applyFont="1">
      <alignment horizontal="center" vertical="center"/>
    </xf>
    <xf borderId="51" fillId="16" fontId="14" numFmtId="0" xfId="0" applyAlignment="1" applyBorder="1" applyFont="1">
      <alignment horizontal="center" shrinkToFit="0" vertical="center" wrapText="1"/>
    </xf>
    <xf borderId="51" fillId="20" fontId="14" numFmtId="0" xfId="0" applyAlignment="1" applyBorder="1" applyFont="1">
      <alignment horizontal="center" shrinkToFit="0" vertical="center" wrapText="1"/>
    </xf>
    <xf borderId="51" fillId="17" fontId="14" numFmtId="0" xfId="0" applyAlignment="1" applyBorder="1" applyFont="1">
      <alignment horizontal="center" shrinkToFit="0" vertical="center" wrapText="1"/>
    </xf>
    <xf borderId="52" fillId="13" fontId="14" numFmtId="0" xfId="0" applyAlignment="1" applyBorder="1" applyFont="1">
      <alignment horizontal="center" shrinkToFit="0" vertical="center" wrapText="1"/>
    </xf>
    <xf borderId="16" fillId="0" fontId="14" numFmtId="0" xfId="0" applyBorder="1" applyFont="1"/>
    <xf borderId="12" fillId="0" fontId="14" numFmtId="1" xfId="0" applyBorder="1" applyFont="1" applyNumberFormat="1"/>
    <xf borderId="14" fillId="0" fontId="15" numFmtId="0" xfId="0" applyBorder="1" applyFont="1"/>
    <xf borderId="0" fillId="0" fontId="67" numFmtId="0" xfId="0" applyFont="1"/>
    <xf borderId="0" fillId="0" fontId="68" numFmtId="0" xfId="0" applyFont="1"/>
    <xf borderId="6" fillId="12" fontId="10" numFmtId="0" xfId="0" applyAlignment="1" applyBorder="1" applyFont="1">
      <alignment horizontal="center"/>
    </xf>
    <xf borderId="6" fillId="12" fontId="17" numFmtId="0" xfId="0" applyAlignment="1" applyBorder="1" applyFont="1">
      <alignment horizontal="center"/>
    </xf>
    <xf borderId="16" fillId="0" fontId="69" numFmtId="0" xfId="0" applyAlignment="1" applyBorder="1" applyFont="1">
      <alignment horizontal="center" shrinkToFit="0" wrapText="1"/>
    </xf>
    <xf borderId="17" fillId="0" fontId="70" numFmtId="2" xfId="0" applyAlignment="1" applyBorder="1" applyFont="1" applyNumberFormat="1">
      <alignment horizontal="center" shrinkToFit="0" vertical="center" wrapText="1"/>
    </xf>
    <xf borderId="54" fillId="0" fontId="70" numFmtId="2" xfId="0" applyAlignment="1" applyBorder="1" applyFont="1" applyNumberFormat="1">
      <alignment horizontal="center" shrinkToFit="0" vertical="center" wrapText="1"/>
    </xf>
    <xf borderId="40" fillId="9" fontId="14" numFmtId="0" xfId="0" applyAlignment="1" applyBorder="1" applyFont="1">
      <alignment horizontal="center" shrinkToFit="0" vertical="center" wrapText="1"/>
    </xf>
    <xf borderId="40" fillId="12" fontId="14" numFmtId="0" xfId="0" applyAlignment="1" applyBorder="1" applyFont="1">
      <alignment horizontal="center" shrinkToFit="0" vertical="center" wrapText="1"/>
    </xf>
    <xf borderId="40" fillId="13" fontId="14" numFmtId="0" xfId="0" applyAlignment="1" applyBorder="1" applyFont="1">
      <alignment horizontal="center" shrinkToFit="0" vertical="center" wrapText="1"/>
    </xf>
    <xf borderId="40" fillId="3" fontId="14" numFmtId="0" xfId="0" applyAlignment="1" applyBorder="1" applyFont="1">
      <alignment horizontal="center" shrinkToFit="0" vertical="center" wrapText="1"/>
    </xf>
    <xf borderId="40" fillId="22" fontId="14" numFmtId="0" xfId="0" applyAlignment="1" applyBorder="1" applyFill="1" applyFont="1">
      <alignment horizontal="center" shrinkToFit="0" vertical="center" wrapText="1"/>
    </xf>
    <xf borderId="40" fillId="2" fontId="14" numFmtId="0" xfId="0" applyAlignment="1" applyBorder="1" applyFont="1">
      <alignment horizontal="center" shrinkToFit="0" vertical="center" wrapText="1"/>
    </xf>
    <xf borderId="40" fillId="15" fontId="10" numFmtId="0" xfId="0" applyAlignment="1" applyBorder="1" applyFont="1">
      <alignment horizontal="center" shrinkToFit="0" vertical="center" wrapText="1"/>
    </xf>
    <xf borderId="40" fillId="23" fontId="14" numFmtId="0" xfId="0" applyAlignment="1" applyBorder="1" applyFill="1" applyFont="1">
      <alignment horizontal="center" shrinkToFit="0" vertical="center" wrapText="1"/>
    </xf>
    <xf borderId="40" fillId="6" fontId="14" numFmtId="0" xfId="0" applyAlignment="1" applyBorder="1" applyFont="1">
      <alignment horizontal="center" shrinkToFit="0" vertical="center" wrapText="1"/>
    </xf>
    <xf borderId="40" fillId="2" fontId="18" numFmtId="2" xfId="0" applyAlignment="1" applyBorder="1" applyFont="1" applyNumberFormat="1">
      <alignment horizontal="center" shrinkToFit="0" vertical="center" wrapText="1"/>
    </xf>
    <xf borderId="40" fillId="2" fontId="18" numFmtId="0" xfId="0" applyAlignment="1" applyBorder="1" applyFont="1">
      <alignment horizontal="center" shrinkToFit="0" vertical="center" wrapText="1"/>
    </xf>
    <xf borderId="41" fillId="7" fontId="18" numFmtId="2" xfId="0" applyAlignment="1" applyBorder="1" applyFont="1" applyNumberFormat="1">
      <alignment horizontal="center" shrinkToFit="0" vertical="center" wrapText="1"/>
    </xf>
    <xf borderId="17" fillId="0" fontId="69" numFmtId="0" xfId="0" applyAlignment="1" applyBorder="1" applyFont="1">
      <alignment horizontal="center" shrinkToFit="0" textRotation="90" vertical="center" wrapText="1"/>
    </xf>
    <xf borderId="1" fillId="0" fontId="71" numFmtId="1" xfId="0" applyAlignment="1" applyBorder="1" applyFont="1" applyNumberFormat="1">
      <alignment horizontal="center" shrinkToFit="0" vertical="center" wrapText="1"/>
    </xf>
    <xf borderId="5" fillId="0" fontId="41" numFmtId="0" xfId="0" applyAlignment="1" applyBorder="1" applyFont="1">
      <alignment horizontal="center" shrinkToFit="0" vertical="center" wrapText="1"/>
    </xf>
    <xf borderId="5" fillId="0" fontId="21" numFmtId="168" xfId="0" applyAlignment="1" applyBorder="1" applyFont="1" applyNumberFormat="1">
      <alignment horizontal="center" shrinkToFit="0" vertical="center" wrapText="1"/>
    </xf>
    <xf borderId="1" fillId="9" fontId="14" numFmtId="0" xfId="0" applyAlignment="1" applyBorder="1" applyFont="1">
      <alignment horizontal="center" vertical="center"/>
    </xf>
    <xf borderId="5" fillId="12" fontId="14" numFmtId="0" xfId="0" applyAlignment="1" applyBorder="1" applyFont="1">
      <alignment horizontal="center" vertical="center"/>
    </xf>
    <xf borderId="5" fillId="22" fontId="14" numFmtId="0" xfId="0" applyAlignment="1" applyBorder="1" applyFont="1">
      <alignment horizontal="center" vertical="center"/>
    </xf>
    <xf borderId="5" fillId="14" fontId="10" numFmtId="0" xfId="0" applyAlignment="1" applyBorder="1" applyFont="1">
      <alignment horizontal="center" vertical="center"/>
    </xf>
    <xf borderId="55" fillId="23" fontId="10" numFmtId="0" xfId="0" applyAlignment="1" applyBorder="1" applyFont="1">
      <alignment horizontal="center" vertical="center"/>
    </xf>
    <xf borderId="2" fillId="6" fontId="14" numFmtId="0" xfId="0" applyAlignment="1" applyBorder="1" applyFont="1">
      <alignment horizontal="center" vertical="center"/>
    </xf>
    <xf borderId="22" fillId="0" fontId="15" numFmtId="1" xfId="0" applyAlignment="1" applyBorder="1" applyFont="1" applyNumberFormat="1">
      <alignment horizontal="right" vertical="center"/>
    </xf>
    <xf borderId="22" fillId="0" fontId="15" numFmtId="0" xfId="0" applyAlignment="1" applyBorder="1" applyFont="1">
      <alignment horizontal="right"/>
    </xf>
    <xf borderId="48" fillId="0" fontId="72" numFmtId="1" xfId="0" applyAlignment="1" applyBorder="1" applyFont="1" applyNumberFormat="1">
      <alignment horizontal="center" shrinkToFit="0" vertical="center" wrapText="1"/>
    </xf>
    <xf borderId="9" fillId="0" fontId="41" numFmtId="0" xfId="0" applyAlignment="1" applyBorder="1" applyFont="1">
      <alignment horizontal="center" shrinkToFit="0" vertical="center" wrapText="1"/>
    </xf>
    <xf borderId="48" fillId="9" fontId="14" numFmtId="0" xfId="0" applyAlignment="1" applyBorder="1" applyFont="1">
      <alignment horizontal="center" vertical="center"/>
    </xf>
    <xf borderId="9" fillId="12" fontId="14" numFmtId="0" xfId="0" applyAlignment="1" applyBorder="1" applyFont="1">
      <alignment horizontal="center" vertical="center"/>
    </xf>
    <xf borderId="9" fillId="22" fontId="14" numFmtId="0" xfId="0" applyAlignment="1" applyBorder="1" applyFont="1">
      <alignment horizontal="center" vertical="center"/>
    </xf>
    <xf borderId="9" fillId="14" fontId="10" numFmtId="0" xfId="0" applyAlignment="1" applyBorder="1" applyFont="1">
      <alignment horizontal="center" vertical="center"/>
    </xf>
    <xf borderId="56" fillId="23" fontId="10" numFmtId="0" xfId="0" applyAlignment="1" applyBorder="1" applyFont="1">
      <alignment horizontal="center" vertical="center"/>
    </xf>
    <xf borderId="49" fillId="6" fontId="14" numFmtId="0" xfId="0" applyAlignment="1" applyBorder="1" applyFont="1">
      <alignment horizontal="center" vertical="center"/>
    </xf>
    <xf borderId="14" fillId="0" fontId="15" numFmtId="165" xfId="0" applyBorder="1" applyFont="1" applyNumberFormat="1"/>
    <xf borderId="9" fillId="0" fontId="15" numFmtId="1" xfId="0" applyAlignment="1" applyBorder="1" applyFont="1" applyNumberFormat="1">
      <alignment horizontal="right" vertical="center"/>
    </xf>
    <xf borderId="9" fillId="0" fontId="15" numFmtId="0" xfId="0" applyAlignment="1" applyBorder="1" applyFont="1">
      <alignment horizontal="right"/>
    </xf>
    <xf borderId="9" fillId="0" fontId="41" numFmtId="1" xfId="0" applyAlignment="1" applyBorder="1" applyFont="1" applyNumberFormat="1">
      <alignment horizontal="center" shrinkToFit="0" vertical="center" wrapText="1"/>
    </xf>
    <xf borderId="50" fillId="0" fontId="73" numFmtId="1" xfId="0" applyAlignment="1" applyBorder="1" applyFont="1" applyNumberFormat="1">
      <alignment horizontal="center" shrinkToFit="0" vertical="center" wrapText="1"/>
    </xf>
    <xf borderId="51" fillId="0" fontId="41" numFmtId="1" xfId="0" applyAlignment="1" applyBorder="1" applyFont="1" applyNumberFormat="1">
      <alignment horizontal="center" shrinkToFit="0" vertical="center" wrapText="1"/>
    </xf>
    <xf borderId="51" fillId="0" fontId="21" numFmtId="168" xfId="0" applyAlignment="1" applyBorder="1" applyFont="1" applyNumberFormat="1">
      <alignment horizontal="center" shrinkToFit="0" vertical="center" wrapText="1"/>
    </xf>
    <xf borderId="50" fillId="9" fontId="14" numFmtId="0" xfId="0" applyAlignment="1" applyBorder="1" applyFont="1">
      <alignment horizontal="center" vertical="center"/>
    </xf>
    <xf borderId="51" fillId="12" fontId="14" numFmtId="0" xfId="0" applyAlignment="1" applyBorder="1" applyFont="1">
      <alignment horizontal="center" vertical="center"/>
    </xf>
    <xf borderId="51" fillId="22" fontId="14" numFmtId="0" xfId="0" applyAlignment="1" applyBorder="1" applyFont="1">
      <alignment horizontal="center" vertical="center"/>
    </xf>
    <xf borderId="51" fillId="14" fontId="10" numFmtId="0" xfId="0" applyAlignment="1" applyBorder="1" applyFont="1">
      <alignment horizontal="center" vertical="center"/>
    </xf>
    <xf borderId="57" fillId="23" fontId="10" numFmtId="0" xfId="0" applyAlignment="1" applyBorder="1" applyFont="1">
      <alignment horizontal="center" vertical="center"/>
    </xf>
    <xf borderId="52" fillId="6" fontId="14" numFmtId="0" xfId="0" applyAlignment="1" applyBorder="1" applyFont="1">
      <alignment horizontal="center" vertical="center"/>
    </xf>
    <xf borderId="24" fillId="0" fontId="15" numFmtId="165" xfId="0" applyBorder="1" applyFont="1" applyNumberFormat="1"/>
    <xf borderId="15" fillId="0" fontId="15" numFmtId="1" xfId="0" applyAlignment="1" applyBorder="1" applyFont="1" applyNumberFormat="1">
      <alignment horizontal="right" vertical="center"/>
    </xf>
    <xf borderId="15" fillId="0" fontId="15" numFmtId="0" xfId="0" applyAlignment="1" applyBorder="1" applyFont="1">
      <alignment horizontal="right"/>
    </xf>
    <xf borderId="6" fillId="0" fontId="14" numFmtId="171" xfId="0" applyAlignment="1" applyBorder="1" applyFont="1" applyNumberFormat="1">
      <alignment horizontal="right"/>
    </xf>
    <xf borderId="21" fillId="0" fontId="14" numFmtId="2" xfId="0" applyBorder="1" applyFont="1" applyNumberFormat="1"/>
    <xf borderId="6" fillId="18" fontId="10" numFmtId="0" xfId="0" applyAlignment="1" applyBorder="1" applyFont="1">
      <alignment horizontal="center"/>
    </xf>
    <xf borderId="6" fillId="18" fontId="17" numFmtId="0" xfId="0" applyAlignment="1" applyBorder="1" applyFont="1">
      <alignment horizontal="center"/>
    </xf>
    <xf borderId="0" fillId="0" fontId="17" numFmtId="0" xfId="0" applyFont="1"/>
    <xf borderId="17" fillId="0" fontId="14" numFmtId="0" xfId="0" applyAlignment="1" applyBorder="1" applyFont="1">
      <alignment horizontal="center"/>
    </xf>
    <xf borderId="0" fillId="0" fontId="14" numFmtId="9" xfId="0" applyAlignment="1" applyFont="1" applyNumberFormat="1">
      <alignment horizontal="center"/>
    </xf>
    <xf borderId="16" fillId="0" fontId="74" numFmtId="0" xfId="0" applyAlignment="1" applyBorder="1" applyFont="1">
      <alignment horizontal="center" shrinkToFit="0" wrapText="1"/>
    </xf>
    <xf borderId="0" fillId="0" fontId="15" numFmtId="0" xfId="0" applyFont="1"/>
    <xf borderId="40" fillId="8" fontId="36" numFmtId="2" xfId="0" applyAlignment="1" applyBorder="1" applyFont="1" applyNumberFormat="1">
      <alignment horizontal="center" shrinkToFit="0" vertical="center" wrapText="1"/>
    </xf>
    <xf borderId="3" fillId="9" fontId="14" numFmtId="0" xfId="0" applyAlignment="1" applyBorder="1" applyFont="1">
      <alignment horizontal="center" shrinkToFit="0" vertical="center" wrapText="1"/>
    </xf>
    <xf borderId="10" fillId="24" fontId="10" numFmtId="0" xfId="0" applyAlignment="1" applyBorder="1" applyFill="1" applyFont="1">
      <alignment horizontal="center" shrinkToFit="0" vertical="center" wrapText="1"/>
    </xf>
    <xf borderId="10" fillId="13" fontId="14" numFmtId="0" xfId="0" applyAlignment="1" applyBorder="1" applyFont="1">
      <alignment horizontal="center" shrinkToFit="0" vertical="center" wrapText="1"/>
    </xf>
    <xf borderId="10" fillId="25" fontId="14" numFmtId="0" xfId="0" applyAlignment="1" applyBorder="1" applyFill="1" applyFont="1">
      <alignment horizontal="center" shrinkToFit="0" vertical="center" wrapText="1"/>
    </xf>
    <xf borderId="10" fillId="26" fontId="14" numFmtId="0" xfId="0" applyAlignment="1" applyBorder="1" applyFill="1" applyFont="1">
      <alignment horizontal="center" shrinkToFit="0" vertical="center" wrapText="1"/>
    </xf>
    <xf borderId="10" fillId="2" fontId="14" numFmtId="0" xfId="0" applyAlignment="1" applyBorder="1" applyFont="1">
      <alignment horizontal="center" shrinkToFit="0" vertical="center" wrapText="1"/>
    </xf>
    <xf borderId="10" fillId="15" fontId="10" numFmtId="0" xfId="0" applyAlignment="1" applyBorder="1" applyFont="1">
      <alignment horizontal="center" shrinkToFit="0" vertical="center" wrapText="1"/>
    </xf>
    <xf borderId="11" fillId="18" fontId="14" numFmtId="0" xfId="0" applyAlignment="1" applyBorder="1" applyFont="1">
      <alignment horizontal="center" shrinkToFit="0" vertical="center" wrapText="1"/>
    </xf>
    <xf borderId="3" fillId="2" fontId="36" numFmtId="2" xfId="0" applyAlignment="1" applyBorder="1" applyFont="1" applyNumberFormat="1">
      <alignment horizontal="center" shrinkToFit="0" vertical="center" wrapText="1"/>
    </xf>
    <xf borderId="11" fillId="2" fontId="36" numFmtId="0" xfId="0" applyAlignment="1" applyBorder="1" applyFont="1">
      <alignment horizontal="center" shrinkToFit="0" vertical="center" wrapText="1"/>
    </xf>
    <xf borderId="0" fillId="0" fontId="75" numFmtId="0" xfId="0" applyAlignment="1" applyFont="1">
      <alignment shrinkToFit="0" vertical="center" wrapText="1"/>
    </xf>
    <xf borderId="0" fillId="0" fontId="40" numFmtId="0" xfId="0" applyAlignment="1" applyFont="1">
      <alignment horizontal="center" shrinkToFit="0" wrapText="1"/>
    </xf>
    <xf borderId="0" fillId="0" fontId="3" numFmtId="2" xfId="0" applyAlignment="1" applyFont="1" applyNumberFormat="1">
      <alignment horizontal="center" shrinkToFit="0" vertical="center" wrapText="1"/>
    </xf>
    <xf borderId="0" fillId="0" fontId="3" numFmtId="0" xfId="0" applyAlignment="1" applyFont="1">
      <alignment horizontal="center" shrinkToFit="0" vertical="center" wrapText="1"/>
    </xf>
    <xf borderId="1" fillId="0" fontId="76" numFmtId="0" xfId="0" applyAlignment="1" applyBorder="1" applyFont="1">
      <alignment shrinkToFit="0" vertical="top" wrapText="1"/>
    </xf>
    <xf borderId="5" fillId="0" fontId="21" numFmtId="0" xfId="0" applyAlignment="1" applyBorder="1" applyFont="1">
      <alignment horizontal="center" shrinkToFit="0" vertical="center" wrapText="1"/>
    </xf>
    <xf borderId="5" fillId="0" fontId="21" numFmtId="0" xfId="0" applyAlignment="1" applyBorder="1" applyFont="1">
      <alignment horizontal="center" shrinkToFit="0" vertical="top" wrapText="1"/>
    </xf>
    <xf borderId="5" fillId="0" fontId="21" numFmtId="165" xfId="0" applyAlignment="1" applyBorder="1" applyFont="1" applyNumberFormat="1">
      <alignment shrinkToFit="0" vertical="top" wrapText="1"/>
    </xf>
    <xf borderId="42" fillId="9" fontId="41" numFmtId="0" xfId="0" applyAlignment="1" applyBorder="1" applyFont="1">
      <alignment horizontal="center" shrinkToFit="0" vertical="top" wrapText="1"/>
    </xf>
    <xf borderId="5" fillId="24" fontId="41" numFmtId="0" xfId="0" applyAlignment="1" applyBorder="1" applyFont="1">
      <alignment horizontal="center" shrinkToFit="0" vertical="top" wrapText="1"/>
    </xf>
    <xf borderId="5" fillId="13" fontId="41" numFmtId="0" xfId="0" applyAlignment="1" applyBorder="1" applyFont="1">
      <alignment horizontal="center" shrinkToFit="0" vertical="top" wrapText="1"/>
    </xf>
    <xf borderId="5" fillId="25" fontId="41" numFmtId="0" xfId="0" applyAlignment="1" applyBorder="1" applyFont="1">
      <alignment horizontal="center" shrinkToFit="0" vertical="top" wrapText="1"/>
    </xf>
    <xf borderId="5" fillId="26" fontId="41" numFmtId="0" xfId="0" applyAlignment="1" applyBorder="1" applyFont="1">
      <alignment horizontal="center" shrinkToFit="0" vertical="top" wrapText="1"/>
    </xf>
    <xf borderId="9" fillId="14" fontId="14" numFmtId="0" xfId="0" applyAlignment="1" applyBorder="1" applyFont="1">
      <alignment horizontal="center" vertical="center"/>
    </xf>
    <xf borderId="5" fillId="0" fontId="14" numFmtId="0" xfId="0" applyAlignment="1" applyBorder="1" applyFont="1">
      <alignment horizontal="center" vertical="center"/>
    </xf>
    <xf borderId="5" fillId="15" fontId="10" numFmtId="0" xfId="0" applyAlignment="1" applyBorder="1" applyFont="1">
      <alignment horizontal="center" vertical="center"/>
    </xf>
    <xf borderId="2" fillId="18" fontId="14" numFmtId="0" xfId="0" applyAlignment="1" applyBorder="1" applyFont="1">
      <alignment horizontal="center" vertical="center"/>
    </xf>
    <xf borderId="1" fillId="0" fontId="15" numFmtId="165" xfId="0" applyAlignment="1" applyBorder="1" applyFont="1" applyNumberFormat="1">
      <alignment horizontal="center" shrinkToFit="0" vertical="center" wrapText="1"/>
    </xf>
    <xf borderId="2" fillId="0" fontId="15" numFmtId="0" xfId="0" applyAlignment="1" applyBorder="1" applyFont="1">
      <alignment horizontal="right" vertical="center"/>
    </xf>
    <xf borderId="0" fillId="0" fontId="14" numFmtId="0" xfId="0" applyAlignment="1" applyFont="1">
      <alignment horizontal="center" vertical="center"/>
    </xf>
    <xf borderId="0" fillId="0" fontId="15" numFmtId="0" xfId="0" applyAlignment="1" applyFont="1">
      <alignment horizontal="center" vertical="center"/>
    </xf>
    <xf borderId="0" fillId="0" fontId="77" numFmtId="2" xfId="0" applyAlignment="1" applyFont="1" applyNumberFormat="1">
      <alignment horizontal="center" shrinkToFit="0" vertical="center" wrapText="1"/>
    </xf>
    <xf borderId="0" fillId="0" fontId="27" numFmtId="165" xfId="0" applyFont="1" applyNumberFormat="1"/>
    <xf borderId="0" fillId="0" fontId="27" numFmtId="172" xfId="0" applyFont="1" applyNumberFormat="1"/>
    <xf borderId="0" fillId="0" fontId="27" numFmtId="173" xfId="0" applyFont="1" applyNumberFormat="1"/>
    <xf borderId="48" fillId="0" fontId="78" numFmtId="0" xfId="0" applyAlignment="1" applyBorder="1" applyFont="1">
      <alignment shrinkToFit="0" vertical="top" wrapText="1"/>
    </xf>
    <xf borderId="9" fillId="0" fontId="21" numFmtId="165" xfId="0" applyAlignment="1" applyBorder="1" applyFont="1" applyNumberFormat="1">
      <alignment shrinkToFit="0" vertical="top" wrapText="1"/>
    </xf>
    <xf borderId="19" fillId="9" fontId="41" numFmtId="0" xfId="0" applyAlignment="1" applyBorder="1" applyFont="1">
      <alignment horizontal="center" shrinkToFit="0" vertical="top" wrapText="1"/>
    </xf>
    <xf borderId="9" fillId="24" fontId="41" numFmtId="0" xfId="0" applyAlignment="1" applyBorder="1" applyFont="1">
      <alignment horizontal="center" shrinkToFit="0" vertical="top" wrapText="1"/>
    </xf>
    <xf borderId="9" fillId="13" fontId="41" numFmtId="0" xfId="0" applyAlignment="1" applyBorder="1" applyFont="1">
      <alignment horizontal="center" shrinkToFit="0" vertical="top" wrapText="1"/>
    </xf>
    <xf borderId="9" fillId="25" fontId="41" numFmtId="0" xfId="0" applyAlignment="1" applyBorder="1" applyFont="1">
      <alignment horizontal="center" shrinkToFit="0" vertical="top" wrapText="1"/>
    </xf>
    <xf borderId="9" fillId="26" fontId="41" numFmtId="0" xfId="0" applyAlignment="1" applyBorder="1" applyFont="1">
      <alignment horizontal="center" shrinkToFit="0" vertical="top" wrapText="1"/>
    </xf>
    <xf borderId="9" fillId="0" fontId="14" numFmtId="0" xfId="0" applyAlignment="1" applyBorder="1" applyFont="1">
      <alignment horizontal="center" vertical="center"/>
    </xf>
    <xf borderId="9" fillId="15" fontId="10" numFmtId="0" xfId="0" applyAlignment="1" applyBorder="1" applyFont="1">
      <alignment horizontal="center" vertical="center"/>
    </xf>
    <xf borderId="49" fillId="18" fontId="14" numFmtId="0" xfId="0" applyAlignment="1" applyBorder="1" applyFont="1">
      <alignment horizontal="center" vertical="center"/>
    </xf>
    <xf borderId="48" fillId="0" fontId="15" numFmtId="165" xfId="0" applyAlignment="1" applyBorder="1" applyFont="1" applyNumberFormat="1">
      <alignment horizontal="center" shrinkToFit="0" vertical="center" wrapText="1"/>
    </xf>
    <xf borderId="49" fillId="0" fontId="15" numFmtId="0" xfId="0" applyAlignment="1" applyBorder="1" applyFont="1">
      <alignment horizontal="right" vertical="center"/>
    </xf>
    <xf borderId="9" fillId="8" fontId="21" numFmtId="1" xfId="0" applyAlignment="1" applyBorder="1" applyFont="1" applyNumberFormat="1">
      <alignment horizontal="center" shrinkToFit="0" vertical="center" wrapText="1"/>
    </xf>
    <xf borderId="9" fillId="0" fontId="21" numFmtId="1" xfId="0" applyAlignment="1" applyBorder="1" applyFont="1" applyNumberFormat="1">
      <alignment horizontal="center" shrinkToFit="0" vertical="center" wrapText="1"/>
    </xf>
    <xf borderId="19" fillId="9" fontId="15" numFmtId="0" xfId="0" applyBorder="1" applyFont="1"/>
    <xf borderId="9" fillId="24" fontId="15" numFmtId="0" xfId="0" applyBorder="1" applyFont="1"/>
    <xf borderId="9" fillId="13" fontId="15" numFmtId="0" xfId="0" applyBorder="1" applyFont="1"/>
    <xf borderId="9" fillId="25" fontId="15" numFmtId="0" xfId="0" applyBorder="1" applyFont="1"/>
    <xf borderId="48" fillId="0" fontId="79" numFmtId="0" xfId="0" applyAlignment="1" applyBorder="1" applyFont="1">
      <alignment shrinkToFit="0" vertical="top" wrapText="1"/>
    </xf>
    <xf borderId="50" fillId="0" fontId="80" numFmtId="0" xfId="0" applyAlignment="1" applyBorder="1" applyFont="1">
      <alignment shrinkToFit="0" vertical="top" wrapText="1"/>
    </xf>
    <xf borderId="51" fillId="8" fontId="21" numFmtId="1" xfId="0" applyAlignment="1" applyBorder="1" applyFont="1" applyNumberFormat="1">
      <alignment horizontal="center" shrinkToFit="0" vertical="center" wrapText="1"/>
    </xf>
    <xf borderId="51" fillId="0" fontId="21" numFmtId="0" xfId="0" applyAlignment="1" applyBorder="1" applyFont="1">
      <alignment horizontal="center" shrinkToFit="0" vertical="top" wrapText="1"/>
    </xf>
    <xf borderId="51" fillId="0" fontId="21" numFmtId="0" xfId="0" applyAlignment="1" applyBorder="1" applyFont="1">
      <alignment horizontal="center" shrinkToFit="0" vertical="center" wrapText="1"/>
    </xf>
    <xf borderId="51" fillId="0" fontId="21" numFmtId="165" xfId="0" applyAlignment="1" applyBorder="1" applyFont="1" applyNumberFormat="1">
      <alignment shrinkToFit="0" vertical="top" wrapText="1"/>
    </xf>
    <xf borderId="53" fillId="9" fontId="15" numFmtId="0" xfId="0" applyBorder="1" applyFont="1"/>
    <xf borderId="51" fillId="24" fontId="15" numFmtId="0" xfId="0" applyBorder="1" applyFont="1"/>
    <xf borderId="51" fillId="13" fontId="15" numFmtId="0" xfId="0" applyBorder="1" applyFont="1"/>
    <xf borderId="51" fillId="25" fontId="15" numFmtId="0" xfId="0" applyBorder="1" applyFont="1"/>
    <xf borderId="51" fillId="26" fontId="41" numFmtId="0" xfId="0" applyAlignment="1" applyBorder="1" applyFont="1">
      <alignment horizontal="center" shrinkToFit="0" vertical="top" wrapText="1"/>
    </xf>
    <xf borderId="51" fillId="0" fontId="15" numFmtId="0" xfId="0" applyBorder="1" applyFont="1"/>
    <xf borderId="51" fillId="15" fontId="10" numFmtId="0" xfId="0" applyAlignment="1" applyBorder="1" applyFont="1">
      <alignment horizontal="center" vertical="center"/>
    </xf>
    <xf borderId="52" fillId="18" fontId="14" numFmtId="0" xfId="0" applyAlignment="1" applyBorder="1" applyFont="1">
      <alignment horizontal="center" vertical="center"/>
    </xf>
    <xf borderId="50" fillId="0" fontId="15" numFmtId="165" xfId="0" applyAlignment="1" applyBorder="1" applyFont="1" applyNumberFormat="1">
      <alignment horizontal="center" shrinkToFit="0" vertical="center" wrapText="1"/>
    </xf>
    <xf borderId="52" fillId="0" fontId="15" numFmtId="0" xfId="0" applyAlignment="1" applyBorder="1" applyFont="1">
      <alignment horizontal="right" vertical="center"/>
    </xf>
    <xf borderId="58" fillId="0" fontId="14" numFmtId="0" xfId="0" applyBorder="1" applyFont="1"/>
    <xf borderId="6" fillId="27" fontId="10" numFmtId="0" xfId="0" applyAlignment="1" applyBorder="1" applyFill="1" applyFont="1">
      <alignment horizontal="center"/>
    </xf>
    <xf borderId="0" fillId="0" fontId="10" numFmtId="0" xfId="0" applyAlignment="1" applyFont="1">
      <alignment horizontal="center"/>
    </xf>
    <xf borderId="6" fillId="27" fontId="17" numFmtId="0" xfId="0" applyAlignment="1" applyBorder="1" applyFont="1">
      <alignment horizontal="center"/>
    </xf>
    <xf borderId="16" fillId="0" fontId="81" numFmtId="0" xfId="0" applyAlignment="1" applyBorder="1" applyFont="1">
      <alignment horizontal="center" shrinkToFit="0" wrapText="1"/>
    </xf>
    <xf borderId="12" fillId="19" fontId="10" numFmtId="0" xfId="0" applyAlignment="1" applyBorder="1" applyFont="1">
      <alignment horizontal="center" shrinkToFit="0" vertical="center" wrapText="1"/>
    </xf>
    <xf borderId="17" fillId="8" fontId="82" numFmtId="2" xfId="0" applyAlignment="1" applyBorder="1" applyFont="1" applyNumberFormat="1">
      <alignment horizontal="center" shrinkToFit="0" textRotation="90" vertical="center" wrapText="1"/>
    </xf>
    <xf borderId="9" fillId="0" fontId="21" numFmtId="174" xfId="0" applyAlignment="1" applyBorder="1" applyFont="1" applyNumberFormat="1">
      <alignment shrinkToFit="0" vertical="center" wrapText="1"/>
    </xf>
    <xf borderId="9" fillId="0" fontId="15" numFmtId="174" xfId="0" applyBorder="1" applyFont="1" applyNumberFormat="1"/>
    <xf borderId="9" fillId="9" fontId="15" numFmtId="0" xfId="0" applyBorder="1" applyFont="1"/>
    <xf borderId="9" fillId="10" fontId="15" numFmtId="0" xfId="0" applyBorder="1" applyFont="1"/>
    <xf borderId="9" fillId="12" fontId="15" numFmtId="0" xfId="0" applyBorder="1" applyFont="1"/>
    <xf borderId="9" fillId="14" fontId="15" numFmtId="0" xfId="0" applyBorder="1" applyFont="1"/>
    <xf borderId="9" fillId="19" fontId="10" numFmtId="0" xfId="0" applyAlignment="1" applyBorder="1" applyFont="1">
      <alignment horizontal="center" vertical="center"/>
    </xf>
    <xf borderId="9" fillId="15" fontId="12" numFmtId="0" xfId="0" applyBorder="1" applyFont="1"/>
    <xf borderId="9" fillId="28" fontId="15" numFmtId="0" xfId="0" applyBorder="1" applyFill="1" applyFont="1"/>
    <xf borderId="9" fillId="16" fontId="15" numFmtId="0" xfId="0" applyBorder="1" applyFont="1"/>
    <xf borderId="9" fillId="20" fontId="15" numFmtId="0" xfId="0" applyBorder="1" applyFont="1"/>
    <xf borderId="9" fillId="17" fontId="15" numFmtId="0" xfId="0" applyBorder="1" applyFont="1"/>
    <xf borderId="15" fillId="0" fontId="21" numFmtId="174" xfId="0" applyAlignment="1" applyBorder="1" applyFont="1" applyNumberFormat="1">
      <alignment shrinkToFit="0" vertical="center" wrapText="1"/>
    </xf>
    <xf borderId="25" fillId="9" fontId="15" numFmtId="0" xfId="0" applyBorder="1" applyFont="1"/>
    <xf borderId="25" fillId="10" fontId="15" numFmtId="0" xfId="0" applyBorder="1" applyFont="1"/>
    <xf borderId="25" fillId="12" fontId="15" numFmtId="0" xfId="0" applyBorder="1" applyFont="1"/>
    <xf borderId="25" fillId="13" fontId="15" numFmtId="0" xfId="0" applyBorder="1" applyFont="1"/>
    <xf borderId="25" fillId="14" fontId="15" numFmtId="0" xfId="0" applyBorder="1" applyFont="1"/>
    <xf borderId="25" fillId="19" fontId="10" numFmtId="0" xfId="0" applyAlignment="1" applyBorder="1" applyFont="1">
      <alignment horizontal="center" vertical="center"/>
    </xf>
    <xf borderId="25" fillId="15" fontId="12" numFmtId="0" xfId="0" applyBorder="1" applyFont="1"/>
    <xf borderId="25" fillId="28" fontId="15" numFmtId="0" xfId="0" applyBorder="1" applyFont="1"/>
    <xf borderId="25" fillId="16" fontId="15" numFmtId="0" xfId="0" applyBorder="1" applyFont="1"/>
    <xf borderId="25" fillId="20" fontId="15" numFmtId="0" xfId="0" applyBorder="1" applyFont="1"/>
    <xf borderId="25" fillId="17" fontId="15" numFmtId="0" xfId="0" applyBorder="1" applyFont="1"/>
    <xf borderId="0" fillId="0" fontId="83" numFmtId="1" xfId="0" applyAlignment="1" applyFont="1" applyNumberFormat="1">
      <alignment shrinkToFit="0" vertical="top" wrapText="1"/>
    </xf>
    <xf borderId="0" fillId="0" fontId="21" numFmtId="0" xfId="0" applyAlignment="1" applyFont="1">
      <alignment horizontal="center" shrinkToFit="0" vertical="center" wrapText="1"/>
    </xf>
    <xf borderId="6" fillId="0" fontId="21" numFmtId="174" xfId="0" applyAlignment="1" applyBorder="1" applyFont="1" applyNumberFormat="1">
      <alignment shrinkToFit="0" vertical="center" wrapText="1"/>
    </xf>
    <xf borderId="12" fillId="0" fontId="14" numFmtId="174" xfId="0" applyBorder="1" applyFont="1" applyNumberFormat="1"/>
    <xf borderId="12" fillId="0" fontId="14" numFmtId="2" xfId="0" applyBorder="1" applyFont="1" applyNumberFormat="1"/>
    <xf borderId="6" fillId="25" fontId="10" numFmtId="0" xfId="0" applyAlignment="1" applyBorder="1" applyFont="1">
      <alignment horizontal="center"/>
    </xf>
    <xf borderId="6" fillId="25" fontId="17" numFmtId="0" xfId="0" applyAlignment="1" applyBorder="1" applyFont="1">
      <alignment horizontal="center"/>
    </xf>
    <xf borderId="12" fillId="0" fontId="15" numFmtId="0" xfId="0" applyAlignment="1" applyBorder="1" applyFont="1">
      <alignment horizontal="left" vertical="center"/>
    </xf>
    <xf borderId="12" fillId="0" fontId="15" numFmtId="2" xfId="0" applyBorder="1" applyFont="1" applyNumberFormat="1"/>
    <xf borderId="12" fillId="0" fontId="14" numFmtId="9" xfId="0" applyBorder="1" applyFont="1" applyNumberFormat="1"/>
    <xf borderId="13" fillId="25" fontId="17" numFmtId="0" xfId="0" applyAlignment="1" applyBorder="1" applyFont="1">
      <alignment horizontal="center"/>
    </xf>
    <xf borderId="9" fillId="0" fontId="15" numFmtId="0" xfId="0" applyAlignment="1" applyBorder="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7.png"/><Relationship Id="rId2" Type="http://schemas.openxmlformats.org/officeDocument/2006/relationships/image" Target="../media/image8.png"/><Relationship Id="rId3"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0</xdr:colOff>
      <xdr:row>0</xdr:row>
      <xdr:rowOff>0</xdr:rowOff>
    </xdr:from>
    <xdr:ext cx="1590675" cy="314325"/>
    <xdr:sp>
      <xdr:nvSpPr>
        <xdr:cNvPr descr="Une préférence nationale : le Marketing Made in France !" id="3" name="Shape 3"/>
        <xdr:cNvSpPr/>
      </xdr:nvSpPr>
      <xdr:spPr>
        <a:xfrm>
          <a:off x="4555425" y="3627600"/>
          <a:ext cx="158115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12</xdr:col>
      <xdr:colOff>0</xdr:colOff>
      <xdr:row>0</xdr:row>
      <xdr:rowOff>0</xdr:rowOff>
    </xdr:from>
    <xdr:ext cx="1590675" cy="314325"/>
    <xdr:sp>
      <xdr:nvSpPr>
        <xdr:cNvPr descr="Une préférence nationale : le Marketing Made in France !" id="3" name="Shape 3"/>
        <xdr:cNvSpPr/>
      </xdr:nvSpPr>
      <xdr:spPr>
        <a:xfrm>
          <a:off x="4555425" y="3627600"/>
          <a:ext cx="1581150" cy="3048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clientData fLocksWithSheet="0"/>
  </xdr:oneCellAnchor>
  <xdr:oneCellAnchor>
    <xdr:from>
      <xdr:col>4</xdr:col>
      <xdr:colOff>533400</xdr:colOff>
      <xdr:row>0</xdr:row>
      <xdr:rowOff>314325</xdr:rowOff>
    </xdr:from>
    <xdr:ext cx="3962400" cy="1371600"/>
    <xdr:grpSp>
      <xdr:nvGrpSpPr>
        <xdr:cNvPr id="2" name="Shape 2"/>
        <xdr:cNvGrpSpPr/>
      </xdr:nvGrpSpPr>
      <xdr:grpSpPr>
        <a:xfrm>
          <a:off x="3364800" y="3094200"/>
          <a:ext cx="3962400" cy="1371600"/>
          <a:chOff x="3364800" y="3094200"/>
          <a:chExt cx="3962400" cy="1371600"/>
        </a:xfrm>
      </xdr:grpSpPr>
      <xdr:grpSp>
        <xdr:nvGrpSpPr>
          <xdr:cNvPr id="4" name="Shape 4"/>
          <xdr:cNvGrpSpPr/>
        </xdr:nvGrpSpPr>
        <xdr:grpSpPr>
          <a:xfrm>
            <a:off x="3364800" y="3094200"/>
            <a:ext cx="3962400" cy="1371600"/>
            <a:chOff x="3364800" y="3094200"/>
            <a:chExt cx="3962400" cy="1371600"/>
          </a:xfrm>
        </xdr:grpSpPr>
        <xdr:sp>
          <xdr:nvSpPr>
            <xdr:cNvPr id="5" name="Shape 5"/>
            <xdr:cNvSpPr/>
          </xdr:nvSpPr>
          <xdr:spPr>
            <a:xfrm>
              <a:off x="3364800" y="3094200"/>
              <a:ext cx="3962400" cy="13716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6" name="Shape 6"/>
            <xdr:cNvGrpSpPr/>
          </xdr:nvGrpSpPr>
          <xdr:grpSpPr>
            <a:xfrm>
              <a:off x="3364800" y="3094200"/>
              <a:ext cx="3962400" cy="1371600"/>
              <a:chOff x="8851900" y="4972842"/>
              <a:chExt cx="4535868" cy="1296304"/>
            </a:xfrm>
          </xdr:grpSpPr>
          <xdr:sp>
            <xdr:nvSpPr>
              <xdr:cNvPr id="7" name="Shape 7"/>
              <xdr:cNvSpPr/>
            </xdr:nvSpPr>
            <xdr:spPr>
              <a:xfrm>
                <a:off x="8851900" y="4972842"/>
                <a:ext cx="4535850" cy="129630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pic>
            <xdr:nvPicPr>
              <xdr:cNvPr id="8" name="Shape 8"/>
              <xdr:cNvPicPr preferRelativeResize="0"/>
            </xdr:nvPicPr>
            <xdr:blipFill rotWithShape="1">
              <a:blip r:embed="rId1">
                <a:alphaModFix/>
              </a:blip>
              <a:srcRect b="0" l="0" r="0" t="0"/>
              <a:stretch/>
            </xdr:blipFill>
            <xdr:spPr>
              <a:xfrm>
                <a:off x="8851900" y="4998793"/>
                <a:ext cx="1329690" cy="1270353"/>
              </a:xfrm>
              <a:prstGeom prst="rect">
                <a:avLst/>
              </a:prstGeom>
              <a:noFill/>
              <a:ln>
                <a:noFill/>
              </a:ln>
            </xdr:spPr>
          </xdr:pic>
          <xdr:pic>
            <xdr:nvPicPr>
              <xdr:cNvPr id="9" name="Shape 9"/>
              <xdr:cNvPicPr preferRelativeResize="0"/>
            </xdr:nvPicPr>
            <xdr:blipFill rotWithShape="1">
              <a:blip r:embed="rId2">
                <a:alphaModFix/>
              </a:blip>
              <a:srcRect b="13137" l="2979" r="3993" t="10158"/>
              <a:stretch/>
            </xdr:blipFill>
            <xdr:spPr>
              <a:xfrm>
                <a:off x="10208745" y="4972842"/>
                <a:ext cx="2206900" cy="1271609"/>
              </a:xfrm>
              <a:prstGeom prst="rect">
                <a:avLst/>
              </a:prstGeom>
              <a:noFill/>
              <a:ln>
                <a:noFill/>
              </a:ln>
            </xdr:spPr>
          </xdr:pic>
          <xdr:pic>
            <xdr:nvPicPr>
              <xdr:cNvPr id="10" name="Shape 10"/>
              <xdr:cNvPicPr preferRelativeResize="0"/>
            </xdr:nvPicPr>
            <xdr:blipFill rotWithShape="1">
              <a:blip r:embed="rId3">
                <a:alphaModFix/>
              </a:blip>
              <a:srcRect b="0" l="0" r="0" t="0"/>
              <a:stretch/>
            </xdr:blipFill>
            <xdr:spPr>
              <a:xfrm>
                <a:off x="12454633" y="5131988"/>
                <a:ext cx="933135" cy="940795"/>
              </a:xfrm>
              <a:prstGeom prst="rect">
                <a:avLst/>
              </a:prstGeom>
              <a:noFill/>
              <a:ln>
                <a:noFill/>
              </a:ln>
            </xdr:spPr>
          </xdr:pic>
        </xdr:grpSp>
      </xdr:grp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81</xdr:row>
      <xdr:rowOff>19050</xdr:rowOff>
    </xdr:from>
    <xdr:ext cx="3267075" cy="7905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542925</xdr:colOff>
      <xdr:row>213</xdr:row>
      <xdr:rowOff>133350</xdr:rowOff>
    </xdr:from>
    <xdr:ext cx="2867025" cy="8477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257175</xdr:colOff>
      <xdr:row>40</xdr:row>
      <xdr:rowOff>95250</xdr:rowOff>
    </xdr:from>
    <xdr:ext cx="3819525" cy="9620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73</xdr:row>
      <xdr:rowOff>114300</xdr:rowOff>
    </xdr:from>
    <xdr:ext cx="4629150" cy="838200"/>
    <xdr:pic>
      <xdr:nvPicPr>
        <xdr:cNvPr descr="INSPI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76200</xdr:colOff>
      <xdr:row>29</xdr:row>
      <xdr:rowOff>19050</xdr:rowOff>
    </xdr:from>
    <xdr:ext cx="942975" cy="561975"/>
    <xdr:pic>
      <xdr:nvPicPr>
        <xdr:cNvPr descr="Freestone - Accueil | Facebook"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1085850</xdr:colOff>
      <xdr:row>29</xdr:row>
      <xdr:rowOff>123825</xdr:rowOff>
    </xdr:from>
    <xdr:ext cx="4152900" cy="428625"/>
    <xdr:pic>
      <xdr:nvPicPr>
        <xdr:cNvPr descr="Freestone - Accueil | Facebook"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40</xdr:row>
      <xdr:rowOff>142875</xdr:rowOff>
    </xdr:from>
    <xdr:ext cx="3333750" cy="9525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19050</xdr:colOff>
      <xdr:row>115</xdr:row>
      <xdr:rowOff>104775</xdr:rowOff>
    </xdr:from>
    <xdr:ext cx="2209800" cy="819150"/>
    <xdr:pic>
      <xdr:nvPicPr>
        <xdr:cNvPr descr="Holds and volumes - CityWall"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0</xdr:row>
      <xdr:rowOff>0</xdr:rowOff>
    </xdr:from>
    <xdr:ext cx="752475" cy="876300"/>
    <xdr:pic>
      <xdr:nvPicPr>
        <xdr:cNvPr id="0" name="image5.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0" Type="http://schemas.openxmlformats.org/officeDocument/2006/relationships/hyperlink" Target="https://volxholds.com/catalogue/prises/v-pure-2-0/nucleus-2-2-2/" TargetMode="External"/><Relationship Id="rId20" Type="http://schemas.openxmlformats.org/officeDocument/2006/relationships/hyperlink" Target="https://volxholds.com/catalogue/prises/power/pif/" TargetMode="External"/><Relationship Id="rId42" Type="http://schemas.openxmlformats.org/officeDocument/2006/relationships/hyperlink" Target="https://volxholds.com/catalogue/prises/v-pure-2-0/add-ons-2-2-2/" TargetMode="External"/><Relationship Id="rId41" Type="http://schemas.openxmlformats.org/officeDocument/2006/relationships/hyperlink" Target="https://volxholds.com/catalogue/prises/v-pure-2-0/feetish-2-2-2/" TargetMode="External"/><Relationship Id="rId22" Type="http://schemas.openxmlformats.org/officeDocument/2006/relationships/hyperlink" Target="https://volxholds.com/catalogue/prises/power/moon-2-2/" TargetMode="External"/><Relationship Id="rId44" Type="http://schemas.openxmlformats.org/officeDocument/2006/relationships/hyperlink" Target="https://volxholds.com/catalogue/prises/v-base/ligne-limestone/jibs-2-2-2/" TargetMode="External"/><Relationship Id="rId21" Type="http://schemas.openxmlformats.org/officeDocument/2006/relationships/hyperlink" Target="https://volxholds.com/catalogue/prises/power/moon-1-2/" TargetMode="External"/><Relationship Id="rId43" Type="http://schemas.openxmlformats.org/officeDocument/2006/relationships/hyperlink" Target="https://volxholds.com/catalogue/prises/v-base/ligne-limestone/atoms-2-2-2/" TargetMode="External"/><Relationship Id="rId24" Type="http://schemas.openxmlformats.org/officeDocument/2006/relationships/hyperlink" Target="https://volxholds.com/catalogue/prises/power/moon-4-2/" TargetMode="External"/><Relationship Id="rId23" Type="http://schemas.openxmlformats.org/officeDocument/2006/relationships/hyperlink" Target="https://volxholds.com/catalogue/prises/power/moon-3-2/" TargetMode="External"/><Relationship Id="rId45" Type="http://schemas.openxmlformats.org/officeDocument/2006/relationships/drawing" Target="../drawings/drawing2.xml"/><Relationship Id="rId1" Type="http://schemas.openxmlformats.org/officeDocument/2006/relationships/hyperlink" Target="https://volxholds.com/catalogue/prises/power/pastille-1-2/" TargetMode="External"/><Relationship Id="rId2" Type="http://schemas.openxmlformats.org/officeDocument/2006/relationships/hyperlink" Target="https://volxholds.com/catalogue/prises/power/screw-ons-3/" TargetMode="External"/><Relationship Id="rId3" Type="http://schemas.openxmlformats.org/officeDocument/2006/relationships/hyperlink" Target="https://volxholds.com/catalogue/prises/power/big-foot-1-2/" TargetMode="External"/><Relationship Id="rId4" Type="http://schemas.openxmlformats.org/officeDocument/2006/relationships/hyperlink" Target="https://volxholds.com/catalogue/prises/power/crimps-1-2/" TargetMode="External"/><Relationship Id="rId9" Type="http://schemas.openxmlformats.org/officeDocument/2006/relationships/hyperlink" Target="https://volxholds.com/catalogue/prises/power/crimps-l/" TargetMode="External"/><Relationship Id="rId26" Type="http://schemas.openxmlformats.org/officeDocument/2006/relationships/hyperlink" Target="https://volxholds.com/catalogue/prises/power/mega-sloper-2-2/" TargetMode="External"/><Relationship Id="rId25" Type="http://schemas.openxmlformats.org/officeDocument/2006/relationships/hyperlink" Target="https://volxholds.com/catalogue/prises/power/mega-sloper-1-2/" TargetMode="External"/><Relationship Id="rId28" Type="http://schemas.openxmlformats.org/officeDocument/2006/relationships/hyperlink" Target="https://volxholds.com/catalogue/prises/power/mega-sloper-4-2/" TargetMode="External"/><Relationship Id="rId27" Type="http://schemas.openxmlformats.org/officeDocument/2006/relationships/hyperlink" Target="https://volxholds.com/catalogue/prises/power/mega-sloper-3-2/" TargetMode="External"/><Relationship Id="rId5" Type="http://schemas.openxmlformats.org/officeDocument/2006/relationships/hyperlink" Target="https://volxholds.com/catalogue/prises/power/extra-foot/" TargetMode="External"/><Relationship Id="rId6" Type="http://schemas.openxmlformats.org/officeDocument/2006/relationships/hyperlink" Target="https://volxholds.com/catalogue/prises/power/small-foot/" TargetMode="External"/><Relationship Id="rId29" Type="http://schemas.openxmlformats.org/officeDocument/2006/relationships/hyperlink" Target="https://volxholds.com/catalogue/prises/power/mega-sloper-5-2/" TargetMode="External"/><Relationship Id="rId7" Type="http://schemas.openxmlformats.org/officeDocument/2006/relationships/hyperlink" Target="https://volxholds.com/catalogue/prises/power/long-crimps-1-2/" TargetMode="External"/><Relationship Id="rId8" Type="http://schemas.openxmlformats.org/officeDocument/2006/relationships/hyperlink" Target="https://volxholds.com/catalogue/prises/power/crimps-m/" TargetMode="External"/><Relationship Id="rId31" Type="http://schemas.openxmlformats.org/officeDocument/2006/relationships/hyperlink" Target="https://volxholds.com/catalogue/prises/power/pinch-xl/" TargetMode="External"/><Relationship Id="rId30" Type="http://schemas.openxmlformats.org/officeDocument/2006/relationships/hyperlink" Target="https://volxholds.com/catalogue/prises/power/hole-xl/" TargetMode="External"/><Relationship Id="rId11" Type="http://schemas.openxmlformats.org/officeDocument/2006/relationships/hyperlink" Target="https://volxholds.com/catalogue/prises/power/ring-l/" TargetMode="External"/><Relationship Id="rId33" Type="http://schemas.openxmlformats.org/officeDocument/2006/relationships/hyperlink" Target="https://volxholds.com/catalogue/prises/power/positive-jugs-1/" TargetMode="External"/><Relationship Id="rId10" Type="http://schemas.openxmlformats.org/officeDocument/2006/relationships/hyperlink" Target="https://volxholds.com/catalogue/prises/power/crimps-xl/" TargetMode="External"/><Relationship Id="rId32" Type="http://schemas.openxmlformats.org/officeDocument/2006/relationships/hyperlink" Target="https://volxholds.com/catalogue/prises/power/positive-jugs-xl/" TargetMode="External"/><Relationship Id="rId13" Type="http://schemas.openxmlformats.org/officeDocument/2006/relationships/hyperlink" Target="https://volxholds.com/catalogue/prises/power/incut-edges-1-2/" TargetMode="External"/><Relationship Id="rId35" Type="http://schemas.openxmlformats.org/officeDocument/2006/relationships/hyperlink" Target="https://volxholds.com/catalogue/prises/v-pure-2-0/footswitch-2-2-2/" TargetMode="External"/><Relationship Id="rId12" Type="http://schemas.openxmlformats.org/officeDocument/2006/relationships/hyperlink" Target="https://volxholds.com/catalogue/prises/power/ring-xl/" TargetMode="External"/><Relationship Id="rId34" Type="http://schemas.openxmlformats.org/officeDocument/2006/relationships/hyperlink" Target="https://volxholds.com/catalogue/prises/power/positive-jugs-2/" TargetMode="External"/><Relationship Id="rId15" Type="http://schemas.openxmlformats.org/officeDocument/2006/relationships/hyperlink" Target="https://volxholds.com/catalogue/prises/power/jug-1-2/" TargetMode="External"/><Relationship Id="rId37" Type="http://schemas.openxmlformats.org/officeDocument/2006/relationships/hyperlink" Target="https://volxholds.com/catalogue/prises/v-pure-2-0/minus-2-3/" TargetMode="External"/><Relationship Id="rId14" Type="http://schemas.openxmlformats.org/officeDocument/2006/relationships/hyperlink" Target="https://volxholds.com/catalogue/prises/power/edges-1-2/" TargetMode="External"/><Relationship Id="rId36" Type="http://schemas.openxmlformats.org/officeDocument/2006/relationships/hyperlink" Target="https://volxholds.com/catalogue/prises/v-pure-2-0/minus-2-2-2/" TargetMode="External"/><Relationship Id="rId17" Type="http://schemas.openxmlformats.org/officeDocument/2006/relationships/hyperlink" Target="https://volxholds.com/catalogue/prises/power/big-jug-1-2/" TargetMode="External"/><Relationship Id="rId39" Type="http://schemas.openxmlformats.org/officeDocument/2006/relationships/hyperlink" Target="https://volxholds.com/catalogue/prises/v-pure-2-0/proline-2-2-2/" TargetMode="External"/><Relationship Id="rId16" Type="http://schemas.openxmlformats.org/officeDocument/2006/relationships/hyperlink" Target="https://volxholds.com/catalogue/prises/power/hole/" TargetMode="External"/><Relationship Id="rId38" Type="http://schemas.openxmlformats.org/officeDocument/2006/relationships/hyperlink" Target="https://volxholds.com/catalogue/prises/v-pure-2-0/megaminus-2-2-2/" TargetMode="External"/><Relationship Id="rId19" Type="http://schemas.openxmlformats.org/officeDocument/2006/relationships/hyperlink" Target="https://volxholds.com/catalogue/prises/power/mega-jugs-2-2/" TargetMode="External"/><Relationship Id="rId18" Type="http://schemas.openxmlformats.org/officeDocument/2006/relationships/hyperlink" Target="https://volxholds.com/catalogue/prises/power/mega-jugs-1-2/"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volxholds.com/catalogue/prises/v-pure-2-0/illusion-2-2-2/" TargetMode="External"/><Relationship Id="rId42" Type="http://schemas.openxmlformats.org/officeDocument/2006/relationships/hyperlink" Target="https://volxholds.com/catalogue/prises/v-pure-2-0/quiproquo-2-3/" TargetMode="External"/><Relationship Id="rId41" Type="http://schemas.openxmlformats.org/officeDocument/2006/relationships/hyperlink" Target="https://volxholds.com/catalogue/prises/v-pure-2-0/quiproquo-2-2-2/" TargetMode="External"/><Relationship Id="rId44" Type="http://schemas.openxmlformats.org/officeDocument/2006/relationships/hyperlink" Target="https://volxholds.com/catalogue/prises/v-pure-2-0/disorder-2-3/" TargetMode="External"/><Relationship Id="rId43" Type="http://schemas.openxmlformats.org/officeDocument/2006/relationships/hyperlink" Target="https://volxholds.com/catalogue/prises/v-pure-2-0/disorder-2-2-2/" TargetMode="External"/><Relationship Id="rId46" Type="http://schemas.openxmlformats.org/officeDocument/2006/relationships/hyperlink" Target="https://volxholds.com/catalogue/prises/v-pure-2-0/blades-2-3/" TargetMode="External"/><Relationship Id="rId45" Type="http://schemas.openxmlformats.org/officeDocument/2006/relationships/hyperlink" Target="https://volxholds.com/catalogue/prises/v-pure-2-0/blades-2-2-2/" TargetMode="External"/><Relationship Id="rId107" Type="http://schemas.openxmlformats.org/officeDocument/2006/relationships/hyperlink" Target="https://volxholds.com/catalogue/prises/v-base/ligne-cracks/mutation-2-2-2/" TargetMode="External"/><Relationship Id="rId106" Type="http://schemas.openxmlformats.org/officeDocument/2006/relationships/hyperlink" Target="https://volxholds.com/catalogue/prises/v-base/ligne-cracks/d-n-a-2-2-2/" TargetMode="External"/><Relationship Id="rId105" Type="http://schemas.openxmlformats.org/officeDocument/2006/relationships/hyperlink" Target="https://volxholds.com/catalogue/prises/v-base/ligne-cracks/arkeos-2-2-2/" TargetMode="External"/><Relationship Id="rId104" Type="http://schemas.openxmlformats.org/officeDocument/2006/relationships/hyperlink" Target="https://volxholds.com/catalogue/prises/v-base/ligne-cracks/skud-2-2/" TargetMode="External"/><Relationship Id="rId109" Type="http://schemas.openxmlformats.org/officeDocument/2006/relationships/hyperlink" Target="https://volxholds.com/catalogue/prises/v-base/ligne-cracks/axiom-2-2-2/" TargetMode="External"/><Relationship Id="rId108" Type="http://schemas.openxmlformats.org/officeDocument/2006/relationships/hyperlink" Target="https://volxholds.com/catalogue/prises/v-base/ligne-cracks/clones-2-2-2/" TargetMode="External"/><Relationship Id="rId48" Type="http://schemas.openxmlformats.org/officeDocument/2006/relationships/hyperlink" Target="https://volxholds.com/catalogue/prises/v-pure-2-0/player-2-2-2-2/" TargetMode="External"/><Relationship Id="rId47" Type="http://schemas.openxmlformats.org/officeDocument/2006/relationships/hyperlink" Target="https://volxholds.com/catalogue/prises/v-pure-2-0/player-1-2-2-2/" TargetMode="External"/><Relationship Id="rId49" Type="http://schemas.openxmlformats.org/officeDocument/2006/relationships/hyperlink" Target="https://volxholds.com/catalogue/prises/v-pure-2-0/player-3-2-2-2/" TargetMode="External"/><Relationship Id="rId103" Type="http://schemas.openxmlformats.org/officeDocument/2006/relationships/hyperlink" Target="https://volxholds.com/catalogue/prises/v-base/ligne-cracks/satellite-2-2/" TargetMode="External"/><Relationship Id="rId102" Type="http://schemas.openxmlformats.org/officeDocument/2006/relationships/hyperlink" Target="https://volxholds.com/catalogue/prises/v-base/ligne-cracks/satellite-2-2/" TargetMode="External"/><Relationship Id="rId101" Type="http://schemas.openxmlformats.org/officeDocument/2006/relationships/hyperlink" Target="https://volxholds.com/catalogue/prises/v-base/ligne-cracks/fraktur-2-2-2/" TargetMode="External"/><Relationship Id="rId100" Type="http://schemas.openxmlformats.org/officeDocument/2006/relationships/hyperlink" Target="https://volxholds.com/catalogue/prises/v-base/ligne-cracks/pandora-2-2-2/" TargetMode="External"/><Relationship Id="rId31" Type="http://schemas.openxmlformats.org/officeDocument/2006/relationships/hyperlink" Target="https://volxholds.com/catalogue/prises/v-pure-2-0/henaff-3/" TargetMode="External"/><Relationship Id="rId30" Type="http://schemas.openxmlformats.org/officeDocument/2006/relationships/hyperlink" Target="https://volxholds.com/catalogue/prises/v-pure-2-0/henaff-2/" TargetMode="External"/><Relationship Id="rId33" Type="http://schemas.openxmlformats.org/officeDocument/2006/relationships/hyperlink" Target="https://volxholds.com/catalogue/prises/v-pure-2-0/eddy-2/" TargetMode="External"/><Relationship Id="rId183" Type="http://schemas.openxmlformats.org/officeDocument/2006/relationships/drawing" Target="../drawings/drawing3.xml"/><Relationship Id="rId32" Type="http://schemas.openxmlformats.org/officeDocument/2006/relationships/hyperlink" Target="https://volxholds.com/catalogue/prises/v-pure-2-0/miny-2/" TargetMode="External"/><Relationship Id="rId182" Type="http://schemas.openxmlformats.org/officeDocument/2006/relationships/hyperlink" Target="https://volxholds.com/catalogue/prises/v-kids/halloween-2-2-2/" TargetMode="External"/><Relationship Id="rId35" Type="http://schemas.openxmlformats.org/officeDocument/2006/relationships/hyperlink" Target="https://volxholds.com/catalogue/prises/v-pure-2-0/sledges-2-2/" TargetMode="External"/><Relationship Id="rId181" Type="http://schemas.openxmlformats.org/officeDocument/2006/relationships/hyperlink" Target="https://volxholds.com/catalogue/prises/v-kids/v-park-2-2/" TargetMode="External"/><Relationship Id="rId34" Type="http://schemas.openxmlformats.org/officeDocument/2006/relationships/hyperlink" Target="https://volxholds.com/catalogue/prises/v-pure-2-0/sledges-1-2/" TargetMode="External"/><Relationship Id="rId180" Type="http://schemas.openxmlformats.org/officeDocument/2006/relationships/hyperlink" Target="https://volxholds.com/catalogue/prises/v-kids/alphabet-2-2-2/" TargetMode="External"/><Relationship Id="rId37" Type="http://schemas.openxmlformats.org/officeDocument/2006/relationships/hyperlink" Target="https://volxholds.com/catalogue/prises/v-pure-2-0/sledges-4-2/" TargetMode="External"/><Relationship Id="rId176" Type="http://schemas.openxmlformats.org/officeDocument/2006/relationships/hyperlink" Target="https://volxholds.com/catalogue/prises/v-training/fireball-xl-2-2-2/" TargetMode="External"/><Relationship Id="rId36" Type="http://schemas.openxmlformats.org/officeDocument/2006/relationships/hyperlink" Target="https://volxholds.com/catalogue/prises/v-pure-2-0/sledges-3-2/" TargetMode="External"/><Relationship Id="rId175" Type="http://schemas.openxmlformats.org/officeDocument/2006/relationships/hyperlink" Target="https://volxholds.com/catalogue/prises/v-training/fireball-l-2-2-2/" TargetMode="External"/><Relationship Id="rId39" Type="http://schemas.openxmlformats.org/officeDocument/2006/relationships/hyperlink" Target="https://volxholds.com/catalogue/prises/v-pure-2-0/confusion-2-2-2/" TargetMode="External"/><Relationship Id="rId174" Type="http://schemas.openxmlformats.org/officeDocument/2006/relationships/hyperlink" Target="https://volxholds.com/catalogue/prises/v-training/slopers-4-2/" TargetMode="External"/><Relationship Id="rId38" Type="http://schemas.openxmlformats.org/officeDocument/2006/relationships/hyperlink" Target="https://volxholds.com/catalogue/prises/v-pure-2-0/sledges-5-2/" TargetMode="External"/><Relationship Id="rId173" Type="http://schemas.openxmlformats.org/officeDocument/2006/relationships/hyperlink" Target="https://volxholds.com/catalogue/prises/v-training/edges-l-2-2-2/" TargetMode="External"/><Relationship Id="rId179" Type="http://schemas.openxmlformats.org/officeDocument/2006/relationships/hyperlink" Target="https://volxholds.com/catalogue/prises/v-kids/kid-3-2-2-2/" TargetMode="External"/><Relationship Id="rId178" Type="http://schemas.openxmlformats.org/officeDocument/2006/relationships/hyperlink" Target="https://volxholds.com/catalogue/prises/v-kids/kid-2-2-2-2/" TargetMode="External"/><Relationship Id="rId177" Type="http://schemas.openxmlformats.org/officeDocument/2006/relationships/hyperlink" Target="https://volxholds.com/catalogue/prises/v-kids/v-park-2-2/" TargetMode="External"/><Relationship Id="rId20" Type="http://schemas.openxmlformats.org/officeDocument/2006/relationships/hyperlink" Target="https://volxholds.com/catalogue/prises/v-pure-2-0/yank-2-2/" TargetMode="External"/><Relationship Id="rId22" Type="http://schemas.openxmlformats.org/officeDocument/2006/relationships/hyperlink" Target="https://volxholds.com/catalogue/prises/v-pure-2-0/hyperdrive-2-2-2/" TargetMode="External"/><Relationship Id="rId21" Type="http://schemas.openxmlformats.org/officeDocument/2006/relationships/hyperlink" Target="https://volxholds.com/catalogue/prises/v-pure-2-0/overdrive-2-2-2/" TargetMode="External"/><Relationship Id="rId24" Type="http://schemas.openxmlformats.org/officeDocument/2006/relationships/hyperlink" Target="https://volxholds.com/catalogue/prises/v-pure-2-0/rift-2-2/" TargetMode="External"/><Relationship Id="rId23" Type="http://schemas.openxmlformats.org/officeDocument/2006/relationships/hyperlink" Target="https://volxholds.com/catalogue/prises/v-pure-2-0/claws-2-2-2/" TargetMode="External"/><Relationship Id="rId129" Type="http://schemas.openxmlformats.org/officeDocument/2006/relationships/hyperlink" Target="https://volxholds.com/catalogue/prises/v-base/ligne-desert/canyon-2-2-2/" TargetMode="External"/><Relationship Id="rId128" Type="http://schemas.openxmlformats.org/officeDocument/2006/relationships/hyperlink" Target="https://volxholds.com/catalogue/prises/v-base/ligne-desert/solaris-2/" TargetMode="External"/><Relationship Id="rId127" Type="http://schemas.openxmlformats.org/officeDocument/2006/relationships/hyperlink" Target="https://volxholds.com/catalogue/prises/v-base/ligne-desert/slayer-2-2/" TargetMode="External"/><Relationship Id="rId126" Type="http://schemas.openxmlformats.org/officeDocument/2006/relationships/hyperlink" Target="https://volxholds.com/catalogue/prises/v-base/ligne-desert/sanctuary-2-2/" TargetMode="External"/><Relationship Id="rId26" Type="http://schemas.openxmlformats.org/officeDocument/2006/relationships/hyperlink" Target="https://volxholds.com/catalogue/prises/v-pure-2-0/nouf-nouf/" TargetMode="External"/><Relationship Id="rId121" Type="http://schemas.openxmlformats.org/officeDocument/2006/relationships/hyperlink" Target="https://volxholds.com/catalogue/prises/v-base/ligne-desert/pueblo-2-2/" TargetMode="External"/><Relationship Id="rId25" Type="http://schemas.openxmlformats.org/officeDocument/2006/relationships/hyperlink" Target="https://volxholds.com/catalogue/prises/v-pure-2-0/frantic-2-2-2/" TargetMode="External"/><Relationship Id="rId120" Type="http://schemas.openxmlformats.org/officeDocument/2006/relationships/hyperlink" Target="https://volxholds.com/catalogue/prises/v-base/ligne-desert/artefacts-2-2-2/" TargetMode="External"/><Relationship Id="rId28" Type="http://schemas.openxmlformats.org/officeDocument/2006/relationships/hyperlink" Target="https://volxholds.com/catalogue/prises/v-pure-2-0/naf-naf/" TargetMode="External"/><Relationship Id="rId27" Type="http://schemas.openxmlformats.org/officeDocument/2006/relationships/hyperlink" Target="https://volxholds.com/catalogue/prises/v-pure-2-0/nif-nif/" TargetMode="External"/><Relationship Id="rId125" Type="http://schemas.openxmlformats.org/officeDocument/2006/relationships/hyperlink" Target="https://volxholds.com/catalogue/prises/v-base/ligne-desert/mystic-2-2-2/" TargetMode="External"/><Relationship Id="rId29" Type="http://schemas.openxmlformats.org/officeDocument/2006/relationships/hyperlink" Target="https://volxholds.com/catalogue/prises/v-pure-2-0/henaff-1/" TargetMode="External"/><Relationship Id="rId124" Type="http://schemas.openxmlformats.org/officeDocument/2006/relationships/hyperlink" Target="https://volxholds.com/catalogue/prises/v-base/ligne-desert/coyote-2-2-2/" TargetMode="External"/><Relationship Id="rId123" Type="http://schemas.openxmlformats.org/officeDocument/2006/relationships/hyperlink" Target="https://volxholds.com/catalogue/prises/v-base/ligne-desert/totem-2-2/" TargetMode="External"/><Relationship Id="rId122" Type="http://schemas.openxmlformats.org/officeDocument/2006/relationships/hyperlink" Target="https://volxholds.com/catalogue/prises/v-base/ligne-desert/camp-4-2-2-2/" TargetMode="External"/><Relationship Id="rId95" Type="http://schemas.openxmlformats.org/officeDocument/2006/relationships/hyperlink" Target="https://volxholds.com/catalogue/prises/v-base/ligne-cracks/twister-2-2/" TargetMode="External"/><Relationship Id="rId94" Type="http://schemas.openxmlformats.org/officeDocument/2006/relationships/hyperlink" Target="https://volxholds.com/catalogue/prises/prises-packs/pack-initiation/" TargetMode="External"/><Relationship Id="rId97" Type="http://schemas.openxmlformats.org/officeDocument/2006/relationships/hyperlink" Target="https://volxholds.com/catalogue/prises/v-base/ligne-cracks/orbit-2-2-2/" TargetMode="External"/><Relationship Id="rId96" Type="http://schemas.openxmlformats.org/officeDocument/2006/relationships/hyperlink" Target="https://volxholds.com/catalogue/prises/v-base/ligne-cracks/trolls-2-2/" TargetMode="External"/><Relationship Id="rId11" Type="http://schemas.openxmlformats.org/officeDocument/2006/relationships/hyperlink" Target="https://volxholds.com/catalogue/prises/v-pure-2-0/onsight-2-2-2/" TargetMode="External"/><Relationship Id="rId99" Type="http://schemas.openxmlformats.org/officeDocument/2006/relationships/hyperlink" Target="https://volxholds.com/catalogue/prises/v-base/ligne-cracks/lythos-2-2-2/" TargetMode="External"/><Relationship Id="rId10" Type="http://schemas.openxmlformats.org/officeDocument/2006/relationships/hyperlink" Target="https://volxholds.com/catalogue/prises/v-pure-2-0/diktat/" TargetMode="External"/><Relationship Id="rId98" Type="http://schemas.openxmlformats.org/officeDocument/2006/relationships/hyperlink" Target="https://volxholds.com/catalogue/prises/v-base/ligne-cracks/gravity-2-2-2/" TargetMode="External"/><Relationship Id="rId13" Type="http://schemas.openxmlformats.org/officeDocument/2006/relationships/hyperlink" Target="https://volxholds.com/catalogue/prises/v-pure-2-0/quartz-2-2/" TargetMode="External"/><Relationship Id="rId12" Type="http://schemas.openxmlformats.org/officeDocument/2006/relationships/hyperlink" Target="https://volxholds.com/catalogue/prises/v-pure-2-0/trainer-2-2/" TargetMode="External"/><Relationship Id="rId91" Type="http://schemas.openxmlformats.org/officeDocument/2006/relationships/hyperlink" Target="https://volxholds.com/catalogue/prises/prises-packs/5b/" TargetMode="External"/><Relationship Id="rId90" Type="http://schemas.openxmlformats.org/officeDocument/2006/relationships/hyperlink" Target="https://volxholds.com/catalogue/prises/prises-packs/5a/" TargetMode="External"/><Relationship Id="rId93" Type="http://schemas.openxmlformats.org/officeDocument/2006/relationships/hyperlink" Target="https://volxholds.com/catalogue/prises/prises-packs/6b/" TargetMode="External"/><Relationship Id="rId92" Type="http://schemas.openxmlformats.org/officeDocument/2006/relationships/hyperlink" Target="https://volxholds.com/catalogue/prises/prises-packs/6a/" TargetMode="External"/><Relationship Id="rId118" Type="http://schemas.openxmlformats.org/officeDocument/2006/relationships/hyperlink" Target="https://volxholds.com/catalogue/prises/v-base/ligne-desert/tchips-2-2/" TargetMode="External"/><Relationship Id="rId117" Type="http://schemas.openxmlformats.org/officeDocument/2006/relationships/hyperlink" Target="https://volxholds.com/catalogue/prises/v-base/ligne-cracks/cassiopeia/" TargetMode="External"/><Relationship Id="rId116" Type="http://schemas.openxmlformats.org/officeDocument/2006/relationships/hyperlink" Target="https://volxholds.com/catalogue/prises/v-base/ligne-cracks/sirius/" TargetMode="External"/><Relationship Id="rId115" Type="http://schemas.openxmlformats.org/officeDocument/2006/relationships/hyperlink" Target="https://volxholds.com/catalogue/prises/v-base/ligne-cracks/monzonite-2-2-2/" TargetMode="External"/><Relationship Id="rId119" Type="http://schemas.openxmlformats.org/officeDocument/2006/relationships/hyperlink" Target="https://volxholds.com/catalogue/prises/v-base/ligne-desert/taos-2-2/" TargetMode="External"/><Relationship Id="rId15" Type="http://schemas.openxmlformats.org/officeDocument/2006/relationships/hyperlink" Target="https://volxholds.com/catalogue/prises/v-pure-2-0/crimpahs-2-2-2/" TargetMode="External"/><Relationship Id="rId110" Type="http://schemas.openxmlformats.org/officeDocument/2006/relationships/hyperlink" Target="https://volxholds.com/catalogue/prises/v-base/ligne-cracks/asteroid-2-2-2/" TargetMode="External"/><Relationship Id="rId14" Type="http://schemas.openxmlformats.org/officeDocument/2006/relationships/hyperlink" Target="https://volxholds.com/catalogue/prises/v-base/geodes-2-2-2/" TargetMode="External"/><Relationship Id="rId17" Type="http://schemas.openxmlformats.org/officeDocument/2006/relationships/hyperlink" Target="https://volxholds.com/catalogue/prises/v-pure-2-0/groove/" TargetMode="External"/><Relationship Id="rId16" Type="http://schemas.openxmlformats.org/officeDocument/2006/relationships/hyperlink" Target="https://volxholds.com/catalogue/prises/v-pure-2-0/niak-2-2-2/" TargetMode="External"/><Relationship Id="rId19" Type="http://schemas.openxmlformats.org/officeDocument/2006/relationships/hyperlink" Target="https://volxholds.com/catalogue/prises/v-pure-2-0/groove-3-2/" TargetMode="External"/><Relationship Id="rId114" Type="http://schemas.openxmlformats.org/officeDocument/2006/relationships/hyperlink" Target="https://volxholds.com/catalogue/prises/v-base/ligne-cracks/stanza/" TargetMode="External"/><Relationship Id="rId18" Type="http://schemas.openxmlformats.org/officeDocument/2006/relationships/hyperlink" Target="https://volxholds.com/catalogue/prises/v-pure-2-0/groove-2-3/" TargetMode="External"/><Relationship Id="rId113" Type="http://schemas.openxmlformats.org/officeDocument/2006/relationships/hyperlink" Target="https://volxholds.com/catalogue/prises/v-base/ligne-cracks/wizzard-2-2/" TargetMode="External"/><Relationship Id="rId112" Type="http://schemas.openxmlformats.org/officeDocument/2006/relationships/hyperlink" Target="https://volxholds.com/catalogue/prises/v-base/ligne-cracks/alcove-2-2-2/" TargetMode="External"/><Relationship Id="rId111" Type="http://schemas.openxmlformats.org/officeDocument/2006/relationships/hyperlink" Target="https://volxholds.com/catalogue/prises/v-base/ligne-cracks/equinox-2-2-2-2/" TargetMode="External"/><Relationship Id="rId84" Type="http://schemas.openxmlformats.org/officeDocument/2006/relationships/hyperlink" Target="https://volxholds.com/catalogue/prises/v-pure-2-0/misfit/" TargetMode="External"/><Relationship Id="rId83" Type="http://schemas.openxmlformats.org/officeDocument/2006/relationships/hyperlink" Target="https://volxholds.com/catalogue/prises/v-pure-2-0/giga-guru-2-2-2/" TargetMode="External"/><Relationship Id="rId86" Type="http://schemas.openxmlformats.org/officeDocument/2006/relationships/hyperlink" Target="https://volxholds.com/catalogue/prises/v-pure-2-0/9c/" TargetMode="External"/><Relationship Id="rId85" Type="http://schemas.openxmlformats.org/officeDocument/2006/relationships/hyperlink" Target="https://volxholds.com/catalogue/prises/v-pure-2-0/madness/" TargetMode="External"/><Relationship Id="rId88" Type="http://schemas.openxmlformats.org/officeDocument/2006/relationships/hyperlink" Target="https://volxholds.com/catalogue/prises/prises-packs/4a/" TargetMode="External"/><Relationship Id="rId150" Type="http://schemas.openxmlformats.org/officeDocument/2006/relationships/hyperlink" Target="https://volxholds.com/catalogue/prises/v-base/ligne-bleau/drei-zinnen-2-2-2/" TargetMode="External"/><Relationship Id="rId87" Type="http://schemas.openxmlformats.org/officeDocument/2006/relationships/hyperlink" Target="https://volxholds.com/catalogue/prises/prises-packs/optimum-player/" TargetMode="External"/><Relationship Id="rId89" Type="http://schemas.openxmlformats.org/officeDocument/2006/relationships/hyperlink" Target="https://volxholds.com/catalogue/prises/prises-packs/4b/" TargetMode="External"/><Relationship Id="rId80" Type="http://schemas.openxmlformats.org/officeDocument/2006/relationships/hyperlink" Target="https://volxholds.com/catalogue/prises/v-pure-2-0/frenchfin/" TargetMode="External"/><Relationship Id="rId82" Type="http://schemas.openxmlformats.org/officeDocument/2006/relationships/hyperlink" Target="https://volxholds.com/catalogue/prises/v-pure-2-0/loveboat/" TargetMode="External"/><Relationship Id="rId81" Type="http://schemas.openxmlformats.org/officeDocument/2006/relationships/hyperlink" Target="https://volxholds.com/catalogue/prises/v-pure-2-0/badtrip-2/" TargetMode="External"/><Relationship Id="rId1" Type="http://schemas.openxmlformats.org/officeDocument/2006/relationships/hyperlink" Target="https://volxholds.com/catalogue/prises/v-pure-2-0/cookies/" TargetMode="External"/><Relationship Id="rId2" Type="http://schemas.openxmlformats.org/officeDocument/2006/relationships/hyperlink" Target="https://volxholds.com/catalogue/prises/v-pure-2-0/demo-2-2-2/" TargetMode="External"/><Relationship Id="rId3" Type="http://schemas.openxmlformats.org/officeDocument/2006/relationships/hyperlink" Target="https://volxholds.com/catalogue/prises/v-pure-2-0/widgets-2-2/" TargetMode="External"/><Relationship Id="rId149" Type="http://schemas.openxmlformats.org/officeDocument/2006/relationships/hyperlink" Target="https://volxholds.com/catalogue/prises/v-base/ligne-limestone/dino-spine-2-2-2/" TargetMode="External"/><Relationship Id="rId4" Type="http://schemas.openxmlformats.org/officeDocument/2006/relationships/hyperlink" Target="https://volxholds.com/catalogue/prises/v-pure-2-0/cristals-2/" TargetMode="External"/><Relationship Id="rId148" Type="http://schemas.openxmlformats.org/officeDocument/2006/relationships/hyperlink" Target="https://volxholds.com/catalogue/prises/v-base/ligne-limestone/riviera-tufa-2-2/" TargetMode="External"/><Relationship Id="rId9" Type="http://schemas.openxmlformats.org/officeDocument/2006/relationships/hyperlink" Target="https://volxholds.com/catalogue/prises/v-pure-2-0/mirage-2-2-2/" TargetMode="External"/><Relationship Id="rId143" Type="http://schemas.openxmlformats.org/officeDocument/2006/relationships/hyperlink" Target="https://volxholds.com/catalogue/prises/v-base/ligne-limestone/hype-2-2-2/" TargetMode="External"/><Relationship Id="rId142" Type="http://schemas.openxmlformats.org/officeDocument/2006/relationships/hyperlink" Target="https://volxholds.com/catalogue/prises/v-base/ligne-limestone/wormhole-2-2/" TargetMode="External"/><Relationship Id="rId141" Type="http://schemas.openxmlformats.org/officeDocument/2006/relationships/hyperlink" Target="https://volxholds.com/catalogue/prises/v-base/ligne-limestone/turbulence-2-2-2/" TargetMode="External"/><Relationship Id="rId140" Type="http://schemas.openxmlformats.org/officeDocument/2006/relationships/hyperlink" Target="https://volxholds.com/catalogue/prises/v-base/ligne-limestone/butterfly-2-2-2/" TargetMode="External"/><Relationship Id="rId5" Type="http://schemas.openxmlformats.org/officeDocument/2006/relationships/hyperlink" Target="https://volxholds.com/catalogue/prises/v-pure-2-0/opales-2-2-2/" TargetMode="External"/><Relationship Id="rId147" Type="http://schemas.openxmlformats.org/officeDocument/2006/relationships/hyperlink" Target="https://volxholds.com/catalogue/prises/v-base/ligne-limestone/monkeez-2-2-2/" TargetMode="External"/><Relationship Id="rId6" Type="http://schemas.openxmlformats.org/officeDocument/2006/relationships/hyperlink" Target="https://volxholds.com/catalogue/prises/v-pure-2-0/rainbow-2-2/" TargetMode="External"/><Relationship Id="rId146" Type="http://schemas.openxmlformats.org/officeDocument/2006/relationships/hyperlink" Target="https://volxholds.com/catalogue/prises/v-base/ligne-limestone/kragger-2-2-2/" TargetMode="External"/><Relationship Id="rId7" Type="http://schemas.openxmlformats.org/officeDocument/2006/relationships/hyperlink" Target="https://volxholds.com/catalogue/prises/v-pure-2-0/boost/" TargetMode="External"/><Relationship Id="rId145" Type="http://schemas.openxmlformats.org/officeDocument/2006/relationships/hyperlink" Target="https://volxholds.com/catalogue/prises/v-base/ligne-limestone/davai-2-2/" TargetMode="External"/><Relationship Id="rId8" Type="http://schemas.openxmlformats.org/officeDocument/2006/relationships/hyperlink" Target="https://volxholds.com/catalogue/prises/v-pure-2-0/nemesis-2-2-2/" TargetMode="External"/><Relationship Id="rId144" Type="http://schemas.openxmlformats.org/officeDocument/2006/relationships/hyperlink" Target="https://volxholds.com/catalogue/prises/v-base/ligne-limestone/omega-2-2-2/" TargetMode="External"/><Relationship Id="rId73" Type="http://schemas.openxmlformats.org/officeDocument/2006/relationships/hyperlink" Target="https://volxholds.com/catalogue/prises/v-pure-2-0/simulator-1-2/" TargetMode="External"/><Relationship Id="rId72" Type="http://schemas.openxmlformats.org/officeDocument/2006/relationships/hyperlink" Target="https://volxholds.com/catalogue/prises/v-pure-2-0/fusion/" TargetMode="External"/><Relationship Id="rId75" Type="http://schemas.openxmlformats.org/officeDocument/2006/relationships/hyperlink" Target="https://volxholds.com/catalogue/prises/v-pure-2-0/simulator-3-2/" TargetMode="External"/><Relationship Id="rId74" Type="http://schemas.openxmlformats.org/officeDocument/2006/relationships/hyperlink" Target="https://volxholds.com/catalogue/prises/v-pure-2-0/simulator-2-2/" TargetMode="External"/><Relationship Id="rId77" Type="http://schemas.openxmlformats.org/officeDocument/2006/relationships/hyperlink" Target="https://volxholds.com/catalogue/prises/v-pure-2-0/simulator-5-2/" TargetMode="External"/><Relationship Id="rId76" Type="http://schemas.openxmlformats.org/officeDocument/2006/relationships/hyperlink" Target="https://volxholds.com/catalogue/prises/v-pure-2-0/simulator-4-2/" TargetMode="External"/><Relationship Id="rId79" Type="http://schemas.openxmlformats.org/officeDocument/2006/relationships/hyperlink" Target="https://volxholds.com/catalogue/prises/v-pure-2-0/eyelash/" TargetMode="External"/><Relationship Id="rId78" Type="http://schemas.openxmlformats.org/officeDocument/2006/relationships/hyperlink" Target="https://volxholds.com/catalogue/prises/v-pure-2-0/yinyang/" TargetMode="External"/><Relationship Id="rId71" Type="http://schemas.openxmlformats.org/officeDocument/2006/relationships/hyperlink" Target="https://volxholds.com/catalogue/prises/v-pure-2-0/moguls-2-2-2/" TargetMode="External"/><Relationship Id="rId70" Type="http://schemas.openxmlformats.org/officeDocument/2006/relationships/hyperlink" Target="https://volxholds.com/catalogue/prises/v-pure-2-0/ultrabridge-2-3/" TargetMode="External"/><Relationship Id="rId139" Type="http://schemas.openxmlformats.org/officeDocument/2006/relationships/hyperlink" Target="https://volxholds.com/catalogue/prises/v-base/ligne-limestone/styx-2-2-2/" TargetMode="External"/><Relationship Id="rId138" Type="http://schemas.openxmlformats.org/officeDocument/2006/relationships/hyperlink" Target="https://volxholds.com/catalogue/prises/v-base/ligne-limestone/debiloff-2-2-2/" TargetMode="External"/><Relationship Id="rId137" Type="http://schemas.openxmlformats.org/officeDocument/2006/relationships/hyperlink" Target="https://volxholds.com/catalogue/prises/v-base/ligne-limestone/mantra-2-2-2/" TargetMode="External"/><Relationship Id="rId132" Type="http://schemas.openxmlformats.org/officeDocument/2006/relationships/hyperlink" Target="https://volxholds.com/catalogue/prises/v-base/ligne-desert/legend-2-2-2/" TargetMode="External"/><Relationship Id="rId131" Type="http://schemas.openxmlformats.org/officeDocument/2006/relationships/hyperlink" Target="https://volxholds.com/catalogue/prises/v-base/ligne-desert/rodeo-2-2/" TargetMode="External"/><Relationship Id="rId130" Type="http://schemas.openxmlformats.org/officeDocument/2006/relationships/hyperlink" Target="https://volxholds.com/catalogue/prises/v-base/ligne-desert/moab-2-2-2/" TargetMode="External"/><Relationship Id="rId136" Type="http://schemas.openxmlformats.org/officeDocument/2006/relationships/hyperlink" Target="https://volxholds.com/catalogue/prises/v-base/ligne-limestone/triptik-2-2/" TargetMode="External"/><Relationship Id="rId135" Type="http://schemas.openxmlformats.org/officeDocument/2006/relationships/hyperlink" Target="https://volxholds.com/catalogue/prises/v-base/ligne-limestone/morphine-2-2-2/" TargetMode="External"/><Relationship Id="rId134" Type="http://schemas.openxmlformats.org/officeDocument/2006/relationships/hyperlink" Target="https://volxholds.com/catalogue/prises/v-base/ligne-limestone/bloodline-2-2-2/" TargetMode="External"/><Relationship Id="rId133" Type="http://schemas.openxmlformats.org/officeDocument/2006/relationships/hyperlink" Target="https://volxholds.com/catalogue/prises/v-base/ligne-limestone/focus-2-2-2/" TargetMode="External"/><Relationship Id="rId62" Type="http://schemas.openxmlformats.org/officeDocument/2006/relationships/hyperlink" Target="https://volxholds.com/catalogue/prises/v-pure-2-0/rider/" TargetMode="External"/><Relationship Id="rId61" Type="http://schemas.openxmlformats.org/officeDocument/2006/relationships/hyperlink" Target="https://volxholds.com/catalogue/prises/v-pure-2-0/skydiver-2-2/" TargetMode="External"/><Relationship Id="rId64" Type="http://schemas.openxmlformats.org/officeDocument/2006/relationships/hyperlink" Target="https://volxholds.com/catalogue/prises/v-pure-2-0/transporter/" TargetMode="External"/><Relationship Id="rId63" Type="http://schemas.openxmlformats.org/officeDocument/2006/relationships/hyperlink" Target="https://volxholds.com/catalogue/prises/v-pure-2-0/striker/" TargetMode="External"/><Relationship Id="rId66" Type="http://schemas.openxmlformats.org/officeDocument/2006/relationships/hyperlink" Target="https://volxholds.com/catalogue/prises/v-pure-2-0/snakepit-2-2/" TargetMode="External"/><Relationship Id="rId172" Type="http://schemas.openxmlformats.org/officeDocument/2006/relationships/hyperlink" Target="https://volxholds.com/catalogue/prises/v-training/edges-m-2-2-2/" TargetMode="External"/><Relationship Id="rId65" Type="http://schemas.openxmlformats.org/officeDocument/2006/relationships/hyperlink" Target="https://volxholds.com/catalogue/prises/v-pure-2-0/munga-2-2-2/" TargetMode="External"/><Relationship Id="rId171" Type="http://schemas.openxmlformats.org/officeDocument/2006/relationships/hyperlink" Target="https://volxholds.com/catalogue/prises/v-training/training-froggy/" TargetMode="External"/><Relationship Id="rId68" Type="http://schemas.openxmlformats.org/officeDocument/2006/relationships/hyperlink" Target="https://volxholds.com/catalogue/prises/v-pure-2-0/storm-2-2-2/" TargetMode="External"/><Relationship Id="rId170" Type="http://schemas.openxmlformats.org/officeDocument/2006/relationships/hyperlink" Target="https://volxholds.com/catalogue/prises/v-training/training-dingo-2/" TargetMode="External"/><Relationship Id="rId67" Type="http://schemas.openxmlformats.org/officeDocument/2006/relationships/hyperlink" Target="https://volxholds.com/catalogue/prises/v-pure-2-0/koncept-2-2-2/" TargetMode="External"/><Relationship Id="rId60" Type="http://schemas.openxmlformats.org/officeDocument/2006/relationships/hyperlink" Target="https://volxholds.com/catalogue/prises/v-pure-2-0/clipper-2-2-2/" TargetMode="External"/><Relationship Id="rId165" Type="http://schemas.openxmlformats.org/officeDocument/2006/relationships/hyperlink" Target="https://volxholds.com/catalogue/prises/v-base/ligne-bleau/buthiers-2-2-2/" TargetMode="External"/><Relationship Id="rId69" Type="http://schemas.openxmlformats.org/officeDocument/2006/relationships/hyperlink" Target="https://volxholds.com/catalogue/prises/v-pure-2-0/ultrabridge/" TargetMode="External"/><Relationship Id="rId164" Type="http://schemas.openxmlformats.org/officeDocument/2006/relationships/hyperlink" Target="https://volxholds.com/catalogue/prises/v-base/ligne-bleau/cuvier-2-2-2/" TargetMode="External"/><Relationship Id="rId163" Type="http://schemas.openxmlformats.org/officeDocument/2006/relationships/hyperlink" Target="https://volxholds.com/catalogue/prises/v-base/ligne-bleau/merveille-2-2-2/" TargetMode="External"/><Relationship Id="rId162" Type="http://schemas.openxmlformats.org/officeDocument/2006/relationships/hyperlink" Target="https://volxholds.com/catalogue/prises/v-base/ligne-bleau/rempart-2-2/" TargetMode="External"/><Relationship Id="rId169" Type="http://schemas.openxmlformats.org/officeDocument/2006/relationships/hyperlink" Target="https://volxholds.com/catalogue/prises/v-base/ligne-bleau/giga-le-coeur-2-2-2/" TargetMode="External"/><Relationship Id="rId168" Type="http://schemas.openxmlformats.org/officeDocument/2006/relationships/hyperlink" Target="https://volxholds.com/catalogue/prises/v-base/ligne-bleau/karma-2-2-2/" TargetMode="External"/><Relationship Id="rId167" Type="http://schemas.openxmlformats.org/officeDocument/2006/relationships/hyperlink" Target="https://volxholds.com/catalogue/prises/v-base/ligne-bleau/biscuits-2/" TargetMode="External"/><Relationship Id="rId166" Type="http://schemas.openxmlformats.org/officeDocument/2006/relationships/hyperlink" Target="https://volxholds.com/catalogue/prises/v-base/ligne-bleau/bizons/" TargetMode="External"/><Relationship Id="rId51" Type="http://schemas.openxmlformats.org/officeDocument/2006/relationships/hyperlink" Target="https://volxholds.com/catalogue/prises/v-pure-2-0/player-5/" TargetMode="External"/><Relationship Id="rId50" Type="http://schemas.openxmlformats.org/officeDocument/2006/relationships/hyperlink" Target="https://volxholds.com/catalogue/prises/v-pure-2-0/player-4-2-2-2/" TargetMode="External"/><Relationship Id="rId53" Type="http://schemas.openxmlformats.org/officeDocument/2006/relationships/hyperlink" Target="https://volxholds.com/catalogue/prises/v-pure-2-0/hooker-2-2-2/" TargetMode="External"/><Relationship Id="rId52" Type="http://schemas.openxmlformats.org/officeDocument/2006/relationships/hyperlink" Target="https://volxholds.com/catalogue/prises/v-pure-2-0/swinger-2-2-2/" TargetMode="External"/><Relationship Id="rId55" Type="http://schemas.openxmlformats.org/officeDocument/2006/relationships/hyperlink" Target="https://volxholds.com/catalogue/prises/v-pure-2-0/dunker-2-2-2/" TargetMode="External"/><Relationship Id="rId161" Type="http://schemas.openxmlformats.org/officeDocument/2006/relationships/hyperlink" Target="https://volxholds.com/catalogue/prises/v-base/ligne-bleau/hercule-2-2-2/" TargetMode="External"/><Relationship Id="rId54" Type="http://schemas.openxmlformats.org/officeDocument/2006/relationships/hyperlink" Target="https://volxholds.com/catalogue/prises/v-pure-2-0/grabber-2-2-2/" TargetMode="External"/><Relationship Id="rId160" Type="http://schemas.openxmlformats.org/officeDocument/2006/relationships/hyperlink" Target="https://volxholds.com/catalogue/prises/v-base/ligne-bleau/elephant-2-2-2/" TargetMode="External"/><Relationship Id="rId57" Type="http://schemas.openxmlformats.org/officeDocument/2006/relationships/hyperlink" Target="https://volxholds.com/catalogue/prises/v-pure-2-0/gambler-2-2-2/" TargetMode="External"/><Relationship Id="rId56" Type="http://schemas.openxmlformats.org/officeDocument/2006/relationships/hyperlink" Target="https://volxholds.com/catalogue/prises/v-pure-2-0/looper/" TargetMode="External"/><Relationship Id="rId159" Type="http://schemas.openxmlformats.org/officeDocument/2006/relationships/hyperlink" Target="https://volxholds.com/catalogue/prises/v-base/ligne-bleau/franchard-2-2-2/" TargetMode="External"/><Relationship Id="rId59" Type="http://schemas.openxmlformats.org/officeDocument/2006/relationships/hyperlink" Target="https://volxholds.com/catalogue/prises/v-pure-2-0/boomer-2-2-2/" TargetMode="External"/><Relationship Id="rId154" Type="http://schemas.openxmlformats.org/officeDocument/2006/relationships/hyperlink" Target="https://volxholds.com/catalogue/prises/v-base/ligne-bleau/sablons-2/" TargetMode="External"/><Relationship Id="rId58" Type="http://schemas.openxmlformats.org/officeDocument/2006/relationships/hyperlink" Target="https://volxholds.com/catalogue/prises/v-pure-2-0/trooper/" TargetMode="External"/><Relationship Id="rId153" Type="http://schemas.openxmlformats.org/officeDocument/2006/relationships/hyperlink" Target="https://volxholds.com/catalogue/prises/v-base/ligne-bleau/voltane-2-2/" TargetMode="External"/><Relationship Id="rId152" Type="http://schemas.openxmlformats.org/officeDocument/2006/relationships/hyperlink" Target="https://volxholds.com/catalogue/prises/v-base/ligne-bleau/apremont-2-2-2/" TargetMode="External"/><Relationship Id="rId151" Type="http://schemas.openxmlformats.org/officeDocument/2006/relationships/hyperlink" Target="https://volxholds.com/catalogue/prises/v-base/ligne-bleau/jouanne-2-2-2/" TargetMode="External"/><Relationship Id="rId158" Type="http://schemas.openxmlformats.org/officeDocument/2006/relationships/hyperlink" Target="https://volxholds.com/catalogue/prises/v-base/ligne-bleau/cuisiniere-2-2-2/" TargetMode="External"/><Relationship Id="rId157" Type="http://schemas.openxmlformats.org/officeDocument/2006/relationships/hyperlink" Target="https://volxholds.com/catalogue/prises/v-base/ligne-bleau/troglodyte-2-2/" TargetMode="External"/><Relationship Id="rId156" Type="http://schemas.openxmlformats.org/officeDocument/2006/relationships/hyperlink" Target="https://volxholds.com/catalogue/prises/v-base/ligne-bleau/coccinelle-2-2-2/" TargetMode="External"/><Relationship Id="rId155" Type="http://schemas.openxmlformats.org/officeDocument/2006/relationships/hyperlink" Target="https://volxholds.com/catalogue/prises/v-base/ligne-bleau/barbizons-2-2-2/" TargetMode="External"/></Relationships>
</file>

<file path=xl/worksheets/_rels/sheet4.xml.rels><?xml version="1.0" encoding="UTF-8" standalone="yes"?><Relationships xmlns="http://schemas.openxmlformats.org/package/2006/relationships"><Relationship Id="rId11" Type="http://schemas.openxmlformats.org/officeDocument/2006/relationships/hyperlink" Target="https://volxholds.com/catalogue/prises/dual-text/miny/" TargetMode="External"/><Relationship Id="rId10" Type="http://schemas.openxmlformats.org/officeDocument/2006/relationships/hyperlink" Target="https://volxholds.com/catalogue/prises/dual-text/mini-soucoupe/" TargetMode="External"/><Relationship Id="rId13" Type="http://schemas.openxmlformats.org/officeDocument/2006/relationships/hyperlink" Target="https://volxholds.com/catalogue/prises/dual-text/cave/" TargetMode="External"/><Relationship Id="rId12" Type="http://schemas.openxmlformats.org/officeDocument/2006/relationships/hyperlink" Target="https://volxholds.com/catalogue/prises/dual-text/eddy/" TargetMode="External"/><Relationship Id="rId14" Type="http://schemas.openxmlformats.org/officeDocument/2006/relationships/drawing" Target="../drawings/drawing4.xml"/><Relationship Id="rId1" Type="http://schemas.openxmlformats.org/officeDocument/2006/relationships/hyperlink" Target="https://volxholds.com/catalogue/prises/dual-text/penta-gones-s/" TargetMode="External"/><Relationship Id="rId2" Type="http://schemas.openxmlformats.org/officeDocument/2006/relationships/hyperlink" Target="https://volxholds.com/catalogue/prises/dual-text/penta-gones-l/" TargetMode="External"/><Relationship Id="rId3" Type="http://schemas.openxmlformats.org/officeDocument/2006/relationships/hyperlink" Target="https://volxholds.com/catalogue/prises/dual-text/hexa-gones-xl-1/" TargetMode="External"/><Relationship Id="rId4" Type="http://schemas.openxmlformats.org/officeDocument/2006/relationships/hyperlink" Target="https://volxholds.com/catalogue/prises/dual-text/hexa-gones-xl-2/" TargetMode="External"/><Relationship Id="rId9" Type="http://schemas.openxmlformats.org/officeDocument/2006/relationships/hyperlink" Target="https://volxholds.com/catalogue/prises/dual-text/ovni/" TargetMode="External"/><Relationship Id="rId5" Type="http://schemas.openxmlformats.org/officeDocument/2006/relationships/hyperlink" Target="https://volxholds.com/catalogue/prises/dual-text/hexa-gones-xl-3/" TargetMode="External"/><Relationship Id="rId6" Type="http://schemas.openxmlformats.org/officeDocument/2006/relationships/hyperlink" Target="https://volxholds.com/catalogue/prises/dual-text/penta-gones-xxl-1/" TargetMode="External"/><Relationship Id="rId7" Type="http://schemas.openxmlformats.org/officeDocument/2006/relationships/hyperlink" Target="https://volxholds.com/catalogue/prises/dual-text/penta-gones-xxl-2/" TargetMode="External"/><Relationship Id="rId8" Type="http://schemas.openxmlformats.org/officeDocument/2006/relationships/hyperlink" Target="https://volxholds.com/catalogue/prises/dual-text/mini-ovni/" TargetMode="External"/></Relationships>
</file>

<file path=xl/worksheets/_rels/sheet5.xml.rels><?xml version="1.0" encoding="UTF-8" standalone="yes"?><Relationships xmlns="http://schemas.openxmlformats.org/package/2006/relationships"><Relationship Id="rId31" Type="http://schemas.openxmlformats.org/officeDocument/2006/relationships/hyperlink" Target="https://volxholds.com/catalogue/prises/marque-inspir/vlc-cut-1/" TargetMode="External"/><Relationship Id="rId30" Type="http://schemas.openxmlformats.org/officeDocument/2006/relationships/hyperlink" Target="https://volxholds.com/catalogue/prises/marque-inspir/pinchter/" TargetMode="External"/><Relationship Id="rId33" Type="http://schemas.openxmlformats.org/officeDocument/2006/relationships/hyperlink" Target="https://volxholds.com/catalogue/prises/marque-inspir/vlc-cut-3/" TargetMode="External"/><Relationship Id="rId32" Type="http://schemas.openxmlformats.org/officeDocument/2006/relationships/hyperlink" Target="https://volxholds.com/catalogue/prises/marque-inspir/vlc-cut-2/" TargetMode="External"/><Relationship Id="rId35" Type="http://schemas.openxmlformats.org/officeDocument/2006/relationships/hyperlink" Target="https://volxholds.com/catalogue/prises/marque-inspir/kifeet/" TargetMode="External"/><Relationship Id="rId34" Type="http://schemas.openxmlformats.org/officeDocument/2006/relationships/hyperlink" Target="https://volxholds.com/catalogue/prises/marque-inspir/vlc-cut-4/" TargetMode="External"/><Relationship Id="rId37" Type="http://schemas.openxmlformats.org/officeDocument/2006/relationships/hyperlink" Target="https://volxholds.com/catalogue/prises/marque-inspir/grandpa-2/" TargetMode="External"/><Relationship Id="rId36" Type="http://schemas.openxmlformats.org/officeDocument/2006/relationships/hyperlink" Target="https://volxholds.com/catalogue/prises/marque-inspir/grandpa-1/" TargetMode="External"/><Relationship Id="rId39" Type="http://schemas.openxmlformats.org/officeDocument/2006/relationships/drawing" Target="../drawings/drawing5.xml"/><Relationship Id="rId38" Type="http://schemas.openxmlformats.org/officeDocument/2006/relationships/hyperlink" Target="https://volxholds.com/catalogue/prises/marque-inspir/bacs-de-descente/" TargetMode="External"/><Relationship Id="rId20" Type="http://schemas.openxmlformats.org/officeDocument/2006/relationships/hyperlink" Target="https://volxholds.com/catalogue/prises/marque-inspir/vlc-2/" TargetMode="External"/><Relationship Id="rId22" Type="http://schemas.openxmlformats.org/officeDocument/2006/relationships/hyperlink" Target="https://volxholds.com/catalogue/prises/marque-inspir/vlc-4/" TargetMode="External"/><Relationship Id="rId21" Type="http://schemas.openxmlformats.org/officeDocument/2006/relationships/hyperlink" Target="https://volxholds.com/catalogue/prises/marque-inspir/vlc-3/" TargetMode="External"/><Relationship Id="rId24" Type="http://schemas.openxmlformats.org/officeDocument/2006/relationships/hyperlink" Target="https://volxholds.com/catalogue/prises/marque-inspir/orl/" TargetMode="External"/><Relationship Id="rId23" Type="http://schemas.openxmlformats.org/officeDocument/2006/relationships/hyperlink" Target="https://volxholds.com/catalogue/prises/marque-inspir/orl/" TargetMode="External"/><Relationship Id="rId26" Type="http://schemas.openxmlformats.org/officeDocument/2006/relationships/hyperlink" Target="https://volxholds.com/catalogue/prises/marque-inspir/applik/" TargetMode="External"/><Relationship Id="rId25" Type="http://schemas.openxmlformats.org/officeDocument/2006/relationships/hyperlink" Target="https://volxholds.com/catalogue/prises/marque-inspir/applik/" TargetMode="External"/><Relationship Id="rId28" Type="http://schemas.openxmlformats.org/officeDocument/2006/relationships/hyperlink" Target="https://volxholds.com/catalogue/prises/marque-inspir/bac-flowers/" TargetMode="External"/><Relationship Id="rId27" Type="http://schemas.openxmlformats.org/officeDocument/2006/relationships/hyperlink" Target="https://volxholds.com/catalogue/prises/marque-inspir/brother/" TargetMode="External"/><Relationship Id="rId29" Type="http://schemas.openxmlformats.org/officeDocument/2006/relationships/hyperlink" Target="https://volxholds.com/catalogue/prises/marque-inspir/bac-flowers/" TargetMode="External"/><Relationship Id="rId11" Type="http://schemas.openxmlformats.org/officeDocument/2006/relationships/hyperlink" Target="https://volxholds.com/catalogue/prises/marque-inspir/grandma1/" TargetMode="External"/><Relationship Id="rId10" Type="http://schemas.openxmlformats.org/officeDocument/2006/relationships/hyperlink" Target="https://volxholds.com/catalogue/prises/marque-inspir/katana/" TargetMode="External"/><Relationship Id="rId13" Type="http://schemas.openxmlformats.org/officeDocument/2006/relationships/hyperlink" Target="https://volxholds.com/catalogue/prises/marque-inspir/grandma2/" TargetMode="External"/><Relationship Id="rId12" Type="http://schemas.openxmlformats.org/officeDocument/2006/relationships/hyperlink" Target="https://volxholds.com/catalogue/prises/marque-inspir/grandma1/" TargetMode="External"/><Relationship Id="rId15" Type="http://schemas.openxmlformats.org/officeDocument/2006/relationships/hyperlink" Target="https://volxholds.com/catalogue/prises/marque-inspir/grandma3/" TargetMode="External"/><Relationship Id="rId14" Type="http://schemas.openxmlformats.org/officeDocument/2006/relationships/hyperlink" Target="https://volxholds.com/catalogue/prises/marque-inspir/grandma2/" TargetMode="External"/><Relationship Id="rId17" Type="http://schemas.openxmlformats.org/officeDocument/2006/relationships/hyperlink" Target="https://volxholds.com/catalogue/prises/marque-inspir/grandma4/" TargetMode="External"/><Relationship Id="rId16" Type="http://schemas.openxmlformats.org/officeDocument/2006/relationships/hyperlink" Target="https://volxholds.com/catalogue/prises/marque-inspir/grandma3/" TargetMode="External"/><Relationship Id="rId19" Type="http://schemas.openxmlformats.org/officeDocument/2006/relationships/hyperlink" Target="https://volxholds.com/catalogue/prises/marque-inspir/vlc-1/" TargetMode="External"/><Relationship Id="rId18" Type="http://schemas.openxmlformats.org/officeDocument/2006/relationships/hyperlink" Target="https://volxholds.com/catalogue/prises/marque-inspir/grandma4/" TargetMode="External"/><Relationship Id="rId1" Type="http://schemas.openxmlformats.org/officeDocument/2006/relationships/hyperlink" Target="https://volxholds.com/catalogue/prises/marque-inspir/galette/" TargetMode="External"/><Relationship Id="rId2" Type="http://schemas.openxmlformats.org/officeDocument/2006/relationships/hyperlink" Target="https://volxholds.com/catalogue/prises/marque-inspir/santoko/" TargetMode="External"/><Relationship Id="rId3" Type="http://schemas.openxmlformats.org/officeDocument/2006/relationships/hyperlink" Target="https://volxholds.com/catalogue/prises/marque-inspir/lames/" TargetMode="External"/><Relationship Id="rId4" Type="http://schemas.openxmlformats.org/officeDocument/2006/relationships/hyperlink" Target="https://volxholds.com/catalogue/prises/marque-inspir/stick/" TargetMode="External"/><Relationship Id="rId9" Type="http://schemas.openxmlformats.org/officeDocument/2006/relationships/hyperlink" Target="https://volxholds.com/catalogue/prises/marque-inspir/plince/" TargetMode="External"/><Relationship Id="rId5" Type="http://schemas.openxmlformats.org/officeDocument/2006/relationships/hyperlink" Target="https://volxholds.com/catalogue/prises/marque-inspir/opinel/" TargetMode="External"/><Relationship Id="rId6" Type="http://schemas.openxmlformats.org/officeDocument/2006/relationships/hyperlink" Target="https://volxholds.com/catalogue/prises/marque-inspir/plouf/" TargetMode="External"/><Relationship Id="rId7" Type="http://schemas.openxmlformats.org/officeDocument/2006/relationships/hyperlink" Target="https://volxholds.com/catalogue/prises/marque-inspir/katini/" TargetMode="External"/><Relationship Id="rId8" Type="http://schemas.openxmlformats.org/officeDocument/2006/relationships/hyperlink" Target="https://volxholds.com/catalogue/prises/marque-inspir/plince/" TargetMode="External"/></Relationships>
</file>

<file path=xl/worksheets/_rels/sheet6.xml.rels><?xml version="1.0" encoding="UTF-8" standalone="yes"?><Relationships xmlns="http://schemas.openxmlformats.org/package/2006/relationships"><Relationship Id="rId11" Type="http://schemas.openxmlformats.org/officeDocument/2006/relationships/drawing" Target="../drawings/drawing6.xml"/><Relationship Id="rId10" Type="http://schemas.openxmlformats.org/officeDocument/2006/relationships/hyperlink" Target="https://volxholds.com/catalogue/prises/freestone/lamb-chops-l/" TargetMode="External"/><Relationship Id="rId1" Type="http://schemas.openxmlformats.org/officeDocument/2006/relationships/hyperlink" Target="https://volxholds.com/catalogue/prises/freestone/diamond-pack/" TargetMode="External"/><Relationship Id="rId2" Type="http://schemas.openxmlformats.org/officeDocument/2006/relationships/hyperlink" Target="https://volxholds.com/catalogue/prises/freestone/radical-pack/" TargetMode="External"/><Relationship Id="rId3" Type="http://schemas.openxmlformats.org/officeDocument/2006/relationships/hyperlink" Target="https://volxholds.com/catalogue/prises/freestone/magma-pack/" TargetMode="External"/><Relationship Id="rId4" Type="http://schemas.openxmlformats.org/officeDocument/2006/relationships/hyperlink" Target="https://volxholds.com/catalogue/prises/freestone/evolution-pack/" TargetMode="External"/><Relationship Id="rId9" Type="http://schemas.openxmlformats.org/officeDocument/2006/relationships/hyperlink" Target="https://volxholds.com/catalogue/prises/freestone/lamb-chops-s/" TargetMode="External"/><Relationship Id="rId5" Type="http://schemas.openxmlformats.org/officeDocument/2006/relationships/hyperlink" Target="https://volxholds.com/catalogue/prises/freestone/basic-pack/" TargetMode="External"/><Relationship Id="rId6" Type="http://schemas.openxmlformats.org/officeDocument/2006/relationships/hyperlink" Target="https://volxholds.com/catalogue/prises/freestone/seismic-pack/" TargetMode="External"/><Relationship Id="rId7" Type="http://schemas.openxmlformats.org/officeDocument/2006/relationships/hyperlink" Target="https://volxholds.com/catalogue/prises/freestone/easy-pack/" TargetMode="External"/><Relationship Id="rId8" Type="http://schemas.openxmlformats.org/officeDocument/2006/relationships/hyperlink" Target="https://volxholds.com/catalogue/prises/freestone/beans/" TargetMode="External"/></Relationships>
</file>

<file path=xl/worksheets/_rels/sheet7.xml.rels><?xml version="1.0" encoding="UTF-8" standalone="yes"?><Relationships xmlns="http://schemas.openxmlformats.org/package/2006/relationships"><Relationship Id="rId31" Type="http://schemas.openxmlformats.org/officeDocument/2006/relationships/hyperlink" Target="https://volxholds.com/catalogue/volumes/v-wood/coffin/" TargetMode="External"/><Relationship Id="rId30" Type="http://schemas.openxmlformats.org/officeDocument/2006/relationships/hyperlink" Target="https://volxholds.com/catalogue/volumes/v-wood/trap/" TargetMode="External"/><Relationship Id="rId32" Type="http://schemas.openxmlformats.org/officeDocument/2006/relationships/drawing" Target="../drawings/drawing7.xml"/><Relationship Id="rId20" Type="http://schemas.openxmlformats.org/officeDocument/2006/relationships/hyperlink" Target="https://volxholds.com/catalogue/volumes/v-wood/starsystem-1-2/" TargetMode="External"/><Relationship Id="rId22" Type="http://schemas.openxmlformats.org/officeDocument/2006/relationships/hyperlink" Target="https://volxholds.com/catalogue/volumes/v-wood/starsystem-2c-2/" TargetMode="External"/><Relationship Id="rId21" Type="http://schemas.openxmlformats.org/officeDocument/2006/relationships/hyperlink" Target="https://volxholds.com/catalogue/volumes/v-wood/starsystem-2-2/" TargetMode="External"/><Relationship Id="rId24" Type="http://schemas.openxmlformats.org/officeDocument/2006/relationships/hyperlink" Target="https://volxholds.com/catalogue/volumes/v-wood/starsystem-3c-2/" TargetMode="External"/><Relationship Id="rId23" Type="http://schemas.openxmlformats.org/officeDocument/2006/relationships/hyperlink" Target="https://volxholds.com/catalogue/volumes/v-wood/starsystem-3-2/" TargetMode="External"/><Relationship Id="rId26" Type="http://schemas.openxmlformats.org/officeDocument/2006/relationships/hyperlink" Target="https://volxholds.com/catalogue/volumes/v-wood/quadrivex/" TargetMode="External"/><Relationship Id="rId25" Type="http://schemas.openxmlformats.org/officeDocument/2006/relationships/hyperlink" Target="https://volxholds.com/catalogue/volumes/v-wood/carre/" TargetMode="External"/><Relationship Id="rId28" Type="http://schemas.openxmlformats.org/officeDocument/2006/relationships/hyperlink" Target="https://volxholds.com/catalogue/volumes/v-wood/penta/" TargetMode="External"/><Relationship Id="rId27" Type="http://schemas.openxmlformats.org/officeDocument/2006/relationships/hyperlink" Target="https://volxholds.com/catalogue/volumes/v-wood/fam-2-3-v4/" TargetMode="External"/><Relationship Id="rId29" Type="http://schemas.openxmlformats.org/officeDocument/2006/relationships/hyperlink" Target="https://volxholds.com/catalogue/volumes/v-wood/pyramide/" TargetMode="External"/><Relationship Id="rId11" Type="http://schemas.openxmlformats.org/officeDocument/2006/relationships/hyperlink" Target="https://volxholds.com/catalogue/volumes/v-wood/delta-12-2/" TargetMode="External"/><Relationship Id="rId10" Type="http://schemas.openxmlformats.org/officeDocument/2006/relationships/hyperlink" Target="https://volxholds.com/catalogue/volumes/v-wood/delta-11-2/" TargetMode="External"/><Relationship Id="rId13" Type="http://schemas.openxmlformats.org/officeDocument/2006/relationships/hyperlink" Target="https://volxholds.com/catalogue/volumes/v-wood/delta-14-2/" TargetMode="External"/><Relationship Id="rId12" Type="http://schemas.openxmlformats.org/officeDocument/2006/relationships/hyperlink" Target="https://volxholds.com/catalogue/volumes/v-wood/delta-13-2/" TargetMode="External"/><Relationship Id="rId15" Type="http://schemas.openxmlformats.org/officeDocument/2006/relationships/hyperlink" Target="https://volxholds.com/catalogue/volumes/v-wood/cairn-2-2/" TargetMode="External"/><Relationship Id="rId14" Type="http://schemas.openxmlformats.org/officeDocument/2006/relationships/hyperlink" Target="https://volxholds.com/catalogue/volumes/v-wood/delta-15-2/" TargetMode="External"/><Relationship Id="rId17" Type="http://schemas.openxmlformats.org/officeDocument/2006/relationships/hyperlink" Target="https://volxholds.com/catalogue/volumes/v-wood/hedris-1-2/" TargetMode="External"/><Relationship Id="rId16" Type="http://schemas.openxmlformats.org/officeDocument/2006/relationships/hyperlink" Target="https://volxholds.com/catalogue/volumes/v-wood/cairn-5-2/" TargetMode="External"/><Relationship Id="rId19" Type="http://schemas.openxmlformats.org/officeDocument/2006/relationships/hyperlink" Target="https://volxholds.com/catalogue/volumes/v-wood/hedris-3-2/" TargetMode="External"/><Relationship Id="rId18" Type="http://schemas.openxmlformats.org/officeDocument/2006/relationships/hyperlink" Target="https://volxholds.com/catalogue/volumes/v-wood/hedris-2-2/" TargetMode="External"/><Relationship Id="rId1" Type="http://schemas.openxmlformats.org/officeDocument/2006/relationships/hyperlink" Target="https://volxholds.com/catalogue/volumes/v-wood/delta-1-2/" TargetMode="External"/><Relationship Id="rId2" Type="http://schemas.openxmlformats.org/officeDocument/2006/relationships/hyperlink" Target="https://volxholds.com/catalogue/volumes/v-wood/delta-2-2/" TargetMode="External"/><Relationship Id="rId3" Type="http://schemas.openxmlformats.org/officeDocument/2006/relationships/hyperlink" Target="https://volxholds.com/catalogue/volumes/v-wood/delta-3-2/" TargetMode="External"/><Relationship Id="rId4" Type="http://schemas.openxmlformats.org/officeDocument/2006/relationships/hyperlink" Target="https://volxholds.com/catalogue/volumes/v-wood/delta-4-2/" TargetMode="External"/><Relationship Id="rId9" Type="http://schemas.openxmlformats.org/officeDocument/2006/relationships/hyperlink" Target="https://volxholds.com/catalogue/volumes/v-wood/delta-10-2/" TargetMode="External"/><Relationship Id="rId5" Type="http://schemas.openxmlformats.org/officeDocument/2006/relationships/hyperlink" Target="https://volxholds.com/catalogue/volumes/v-wood/delta-5-2/" TargetMode="External"/><Relationship Id="rId6" Type="http://schemas.openxmlformats.org/officeDocument/2006/relationships/hyperlink" Target="https://volxholds.com/catalogue/volumes/v-wood/delta-6-2/" TargetMode="External"/><Relationship Id="rId7" Type="http://schemas.openxmlformats.org/officeDocument/2006/relationships/hyperlink" Target="https://volxholds.com/catalogue/volumes/v-wood/delta-8-2/" TargetMode="External"/><Relationship Id="rId8" Type="http://schemas.openxmlformats.org/officeDocument/2006/relationships/hyperlink" Target="https://volxholds.com/catalogue/volumes/v-wood/delta-9-2/" TargetMode="External"/></Relationships>
</file>

<file path=xl/worksheets/_rels/sheet8.xml.rels><?xml version="1.0" encoding="UTF-8" standalone="yes"?><Relationships xmlns="http://schemas.openxmlformats.org/package/2006/relationships"><Relationship Id="rId40" Type="http://schemas.openxmlformats.org/officeDocument/2006/relationships/hyperlink" Target="https://volxholds.com/catalogue/volumes/v-illusion/cone-9-dual-texture/" TargetMode="External"/><Relationship Id="rId42" Type="http://schemas.openxmlformats.org/officeDocument/2006/relationships/hyperlink" Target="https://volxholds.com/catalogue/volumes/v-illusion/cone-10-dual-texture/" TargetMode="External"/><Relationship Id="rId41" Type="http://schemas.openxmlformats.org/officeDocument/2006/relationships/hyperlink" Target="https://volxholds.com/catalogue/volumes/v-illusion/cone-10/" TargetMode="External"/><Relationship Id="rId44" Type="http://schemas.openxmlformats.org/officeDocument/2006/relationships/hyperlink" Target="https://volxholds.com/catalogue/volumes/v-illusion/cone-11-dual-texture/" TargetMode="External"/><Relationship Id="rId43" Type="http://schemas.openxmlformats.org/officeDocument/2006/relationships/hyperlink" Target="https://volxholds.com/catalogue/volumes/v-illusion/cone-11/" TargetMode="External"/><Relationship Id="rId46" Type="http://schemas.openxmlformats.org/officeDocument/2006/relationships/hyperlink" Target="https://volxholds.com/catalogue/volumes/v-illusion/cone-12-dual-texture/" TargetMode="External"/><Relationship Id="rId45" Type="http://schemas.openxmlformats.org/officeDocument/2006/relationships/hyperlink" Target="https://volxholds.com/catalogue/volumes/v-illusion/cone-12/" TargetMode="External"/><Relationship Id="rId48" Type="http://schemas.openxmlformats.org/officeDocument/2006/relationships/hyperlink" Target="https://volxholds.com/catalogue/volumes/v-illusion/cone-13-dual-texture/" TargetMode="External"/><Relationship Id="rId47" Type="http://schemas.openxmlformats.org/officeDocument/2006/relationships/hyperlink" Target="https://volxholds.com/catalogue/volumes/v-illusion/cone-13/" TargetMode="External"/><Relationship Id="rId49" Type="http://schemas.openxmlformats.org/officeDocument/2006/relationships/hyperlink" Target="https://volxholds.com/catalogue/volumes/v-illusion/cone-14/" TargetMode="External"/><Relationship Id="rId31" Type="http://schemas.openxmlformats.org/officeDocument/2006/relationships/hyperlink" Target="https://volxholds.com/catalogue/volumes/volumes-nouveautes/cone-4-dual-illusion-holds-2/" TargetMode="External"/><Relationship Id="rId30" Type="http://schemas.openxmlformats.org/officeDocument/2006/relationships/hyperlink" Target="https://volxholds.com/catalogue/volumes/volumes-nouveautes/cone-4-sanded-illusion-holds-2/" TargetMode="External"/><Relationship Id="rId33" Type="http://schemas.openxmlformats.org/officeDocument/2006/relationships/hyperlink" Target="https://volxholds.com/catalogue/volumes/v-illusion/cone-5-dual-texture/" TargetMode="External"/><Relationship Id="rId32" Type="http://schemas.openxmlformats.org/officeDocument/2006/relationships/hyperlink" Target="https://volxholds.com/catalogue/volumes/v-illusion/cone-5/" TargetMode="External"/><Relationship Id="rId35" Type="http://schemas.openxmlformats.org/officeDocument/2006/relationships/hyperlink" Target="https://volxholds.com/catalogue/volumes/v-illusion/cone-7/" TargetMode="External"/><Relationship Id="rId34" Type="http://schemas.openxmlformats.org/officeDocument/2006/relationships/hyperlink" Target="https://volxholds.com/catalogue/volumes/v-illusion/cone-6/" TargetMode="External"/><Relationship Id="rId37" Type="http://schemas.openxmlformats.org/officeDocument/2006/relationships/hyperlink" Target="https://volxholds.com/catalogue/volumes/v-illusion/cone-8/" TargetMode="External"/><Relationship Id="rId36" Type="http://schemas.openxmlformats.org/officeDocument/2006/relationships/hyperlink" Target="https://volxholds.com/catalogue/volumes/v-illusion/cone-7-dual-texture/" TargetMode="External"/><Relationship Id="rId39" Type="http://schemas.openxmlformats.org/officeDocument/2006/relationships/hyperlink" Target="https://volxholds.com/catalogue/volumes/v-illusion/cone-9/" TargetMode="External"/><Relationship Id="rId38" Type="http://schemas.openxmlformats.org/officeDocument/2006/relationships/hyperlink" Target="https://volxholds.com/catalogue/volumes/v-illusion/cone-8-dual-texture/" TargetMode="External"/><Relationship Id="rId20" Type="http://schemas.openxmlformats.org/officeDocument/2006/relationships/hyperlink" Target="https://volxholds.com/catalogue/volumes/v-illusion/izohypse-volume-4-dual-texture/" TargetMode="External"/><Relationship Id="rId22" Type="http://schemas.openxmlformats.org/officeDocument/2006/relationships/hyperlink" Target="https://volxholds.com/catalogue/volumes/v-illusion/izohypse-volume-5-dual-texture/" TargetMode="External"/><Relationship Id="rId21" Type="http://schemas.openxmlformats.org/officeDocument/2006/relationships/hyperlink" Target="https://volxholds.com/catalogue/volumes/v-illusion/izohypse-volume-5/" TargetMode="External"/><Relationship Id="rId24" Type="http://schemas.openxmlformats.org/officeDocument/2006/relationships/hyperlink" Target="https://volxholds.com/catalogue/volumes/v-illusion/izohypse-volume-6-dual-texture/" TargetMode="External"/><Relationship Id="rId23" Type="http://schemas.openxmlformats.org/officeDocument/2006/relationships/hyperlink" Target="https://volxholds.com/catalogue/volumes/v-illusion/izohypse-volume-6/" TargetMode="External"/><Relationship Id="rId26" Type="http://schemas.openxmlformats.org/officeDocument/2006/relationships/hyperlink" Target="https://volxholds.com/catalogue/volumes/volumes-nouveautes/cone-2-sanded-illusion-holds-2/" TargetMode="External"/><Relationship Id="rId25" Type="http://schemas.openxmlformats.org/officeDocument/2006/relationships/hyperlink" Target="https://volxholds.com/catalogue/volumes/volumes-nouveautes/cone-1-sanded-illusion-holds-2/" TargetMode="External"/><Relationship Id="rId28" Type="http://schemas.openxmlformats.org/officeDocument/2006/relationships/hyperlink" Target="https://volxholds.com/catalogue/volumes/volumes-nouveautes/cone-3-sanded-illusion-holds-2/" TargetMode="External"/><Relationship Id="rId27" Type="http://schemas.openxmlformats.org/officeDocument/2006/relationships/hyperlink" Target="https://volxholds.com/catalogue/volumes/volumes-nouveautes/cone-2-dual-illusion-holds-2/" TargetMode="External"/><Relationship Id="rId29" Type="http://schemas.openxmlformats.org/officeDocument/2006/relationships/hyperlink" Target="https://volxholds.com/catalogue/volumes/volumes-nouveautes/cone-3-dual-illusion-holds-2/" TargetMode="External"/><Relationship Id="rId95" Type="http://schemas.openxmlformats.org/officeDocument/2006/relationships/drawing" Target="../drawings/drawing8.xml"/><Relationship Id="rId94" Type="http://schemas.openxmlformats.org/officeDocument/2006/relationships/hyperlink" Target="https://volxholds.com/catalogue/volumes/v-illusion/oval-cone-pinch-10-dual-texture/" TargetMode="External"/><Relationship Id="rId11" Type="http://schemas.openxmlformats.org/officeDocument/2006/relationships/hyperlink" Target="https://volxholds.com/catalogue/volumes/volumes-nouveautes/vision-illusion-holds/" TargetMode="External"/><Relationship Id="rId10" Type="http://schemas.openxmlformats.org/officeDocument/2006/relationships/hyperlink" Target="https://volxholds.com/catalogue/volumes/volumes-nouveautes/mirage-illusion-holds/" TargetMode="External"/><Relationship Id="rId13" Type="http://schemas.openxmlformats.org/officeDocument/2006/relationships/hyperlink" Target="https://volxholds.com/catalogue/volumes/volumes-nouveautes/izohypse-volume-1-illusion-holds-2/" TargetMode="External"/><Relationship Id="rId12" Type="http://schemas.openxmlformats.org/officeDocument/2006/relationships/hyperlink" Target="https://volxholds.com/catalogue/volumes/volumes-nouveautes/virtuality-illusion-holds/" TargetMode="External"/><Relationship Id="rId91" Type="http://schemas.openxmlformats.org/officeDocument/2006/relationships/hyperlink" Target="https://volxholds.com/catalogue/volumes/v-illusion/oval-cone-pinch-7-dual-texture/" TargetMode="External"/><Relationship Id="rId90" Type="http://schemas.openxmlformats.org/officeDocument/2006/relationships/hyperlink" Target="https://volxholds.com/catalogue/volumes/v-illusion/oval-cone-pinch-6-dual-texture/" TargetMode="External"/><Relationship Id="rId93" Type="http://schemas.openxmlformats.org/officeDocument/2006/relationships/hyperlink" Target="https://volxholds.com/catalogue/volumes/v-illusion/oval-cone-pinch-9-dual-texture/" TargetMode="External"/><Relationship Id="rId92" Type="http://schemas.openxmlformats.org/officeDocument/2006/relationships/hyperlink" Target="https://volxholds.com/catalogue/volumes/v-illusion/oval-cone-pinch-8-dual-texture/" TargetMode="External"/><Relationship Id="rId15" Type="http://schemas.openxmlformats.org/officeDocument/2006/relationships/hyperlink" Target="https://volxholds.com/catalogue/volumes/volumes-nouveautes/izohypse-volume-2-illusion-holds-2/" TargetMode="External"/><Relationship Id="rId14" Type="http://schemas.openxmlformats.org/officeDocument/2006/relationships/hyperlink" Target="https://volxholds.com/catalogue/volumes/volumes-nouveautes/izohypse-volume-1-illusion-holds-2/" TargetMode="External"/><Relationship Id="rId17" Type="http://schemas.openxmlformats.org/officeDocument/2006/relationships/hyperlink" Target="https://volxholds.com/catalogue/volumes/volumes-nouveautes/izohypse-volume-3-illusion-holds-2/" TargetMode="External"/><Relationship Id="rId16" Type="http://schemas.openxmlformats.org/officeDocument/2006/relationships/hyperlink" Target="https://volxholds.com/catalogue/volumes/volumes-nouveautes/izohypse-volume-2-illusion-holds-2/" TargetMode="External"/><Relationship Id="rId19" Type="http://schemas.openxmlformats.org/officeDocument/2006/relationships/hyperlink" Target="https://volxholds.com/catalogue/volumes/v-illusion/izohypse-volume-4/" TargetMode="External"/><Relationship Id="rId18" Type="http://schemas.openxmlformats.org/officeDocument/2006/relationships/hyperlink" Target="https://volxholds.com/catalogue/volumes/volumes-nouveautes/izohypse-volume-3-illusion-holds-2/" TargetMode="External"/><Relationship Id="rId84" Type="http://schemas.openxmlformats.org/officeDocument/2006/relationships/hyperlink" Target="https://volxholds.com/catalogue/volumes/v-illusion/retro-nose-10/" TargetMode="External"/><Relationship Id="rId83" Type="http://schemas.openxmlformats.org/officeDocument/2006/relationships/hyperlink" Target="https://volxholds.com/catalogue/volumes/v-illusion/retro-nose-9/" TargetMode="External"/><Relationship Id="rId86" Type="http://schemas.openxmlformats.org/officeDocument/2006/relationships/hyperlink" Target="https://volxholds.com/catalogue/volumes/v-illusion/oval-cone-pinch-2-dual-texture/" TargetMode="External"/><Relationship Id="rId85" Type="http://schemas.openxmlformats.org/officeDocument/2006/relationships/hyperlink" Target="https://volxholds.com/catalogue/volumes/v-illusion/oval-cone-pinch-1-dual-texture/" TargetMode="External"/><Relationship Id="rId88" Type="http://schemas.openxmlformats.org/officeDocument/2006/relationships/hyperlink" Target="https://volxholds.com/catalogue/volumes/v-illusion/oval-cone-pinch-4-dual-texture/" TargetMode="External"/><Relationship Id="rId87" Type="http://schemas.openxmlformats.org/officeDocument/2006/relationships/hyperlink" Target="https://volxholds.com/catalogue/volumes/v-illusion/oval-cone-pinch-3-dual-texture/" TargetMode="External"/><Relationship Id="rId89" Type="http://schemas.openxmlformats.org/officeDocument/2006/relationships/hyperlink" Target="https://volxholds.com/catalogue/volumes/v-illusion/oval-cone-pinch-5-dual-texture/" TargetMode="External"/><Relationship Id="rId80" Type="http://schemas.openxmlformats.org/officeDocument/2006/relationships/hyperlink" Target="https://volxholds.com/catalogue/volumes/v-illusion/retro-nose-6/" TargetMode="External"/><Relationship Id="rId82" Type="http://schemas.openxmlformats.org/officeDocument/2006/relationships/hyperlink" Target="https://volxholds.com/catalogue/volumes/v-illusion/retro-nose-8/" TargetMode="External"/><Relationship Id="rId81" Type="http://schemas.openxmlformats.org/officeDocument/2006/relationships/hyperlink" Target="https://volxholds.com/catalogue/volumes/v-illusion/retro-nose-7/" TargetMode="External"/><Relationship Id="rId1" Type="http://schemas.openxmlformats.org/officeDocument/2006/relationships/hyperlink" Target="https://volxholds.com/catalogue/volumes/v-illusion/confusion/" TargetMode="External"/><Relationship Id="rId2" Type="http://schemas.openxmlformats.org/officeDocument/2006/relationships/hyperlink" Target="https://volxholds.com/catalogue/volumes/v-illusion/hallucination/" TargetMode="External"/><Relationship Id="rId3" Type="http://schemas.openxmlformats.org/officeDocument/2006/relationships/hyperlink" Target="https://volxholds.com/catalogue/volumes/volumes-nouveautes/deception-illusion-holds/" TargetMode="External"/><Relationship Id="rId4" Type="http://schemas.openxmlformats.org/officeDocument/2006/relationships/hyperlink" Target="https://volxholds.com/catalogue/volumes/volumes-nouveautes/impression-illusion-holds/" TargetMode="External"/><Relationship Id="rId9" Type="http://schemas.openxmlformats.org/officeDocument/2006/relationships/hyperlink" Target="https://volxholds.com/catalogue/volumes/volumes-nouveautes/reflexion-illusion-holds/" TargetMode="External"/><Relationship Id="rId5" Type="http://schemas.openxmlformats.org/officeDocument/2006/relationships/hyperlink" Target="https://volxholds.com/catalogue/volumes/volumes-nouveautes/phantom-illusion-holds/" TargetMode="External"/><Relationship Id="rId6" Type="http://schemas.openxmlformats.org/officeDocument/2006/relationships/hyperlink" Target="https://volxholds.com/catalogue/volumes/volumes-nouveautes/fantasy-illusion-holds/" TargetMode="External"/><Relationship Id="rId7" Type="http://schemas.openxmlformats.org/officeDocument/2006/relationships/hyperlink" Target="https://volxholds.com/catalogue/volumes/volumes-nouveautes/imagination-illusion-holds/" TargetMode="External"/><Relationship Id="rId8" Type="http://schemas.openxmlformats.org/officeDocument/2006/relationships/hyperlink" Target="https://volxholds.com/catalogue/volumes/volumes-nouveautes/fatamorgana-illusion-holds/" TargetMode="External"/><Relationship Id="rId73" Type="http://schemas.openxmlformats.org/officeDocument/2006/relationships/hyperlink" Target="https://volxholds.com/catalogue/volumes/v-illusion/oval-cone-14/" TargetMode="External"/><Relationship Id="rId72" Type="http://schemas.openxmlformats.org/officeDocument/2006/relationships/hyperlink" Target="https://volxholds.com/catalogue/volumes/v-illusion/oval-cone-13/" TargetMode="External"/><Relationship Id="rId75" Type="http://schemas.openxmlformats.org/officeDocument/2006/relationships/hyperlink" Target="https://volxholds.com/catalogue/volumes/v-illusion/retro-nose-1/" TargetMode="External"/><Relationship Id="rId74" Type="http://schemas.openxmlformats.org/officeDocument/2006/relationships/hyperlink" Target="https://volxholds.com/catalogue/volumes/v-illusion/oval-cone-15/" TargetMode="External"/><Relationship Id="rId77" Type="http://schemas.openxmlformats.org/officeDocument/2006/relationships/hyperlink" Target="https://volxholds.com/catalogue/volumes/v-illusion/retro-nose-3/" TargetMode="External"/><Relationship Id="rId76" Type="http://schemas.openxmlformats.org/officeDocument/2006/relationships/hyperlink" Target="https://volxholds.com/catalogue/volumes/v-illusion/retro-nose-2/" TargetMode="External"/><Relationship Id="rId79" Type="http://schemas.openxmlformats.org/officeDocument/2006/relationships/hyperlink" Target="https://volxholds.com/catalogue/volumes/v-illusion/retro-nose-5/" TargetMode="External"/><Relationship Id="rId78" Type="http://schemas.openxmlformats.org/officeDocument/2006/relationships/hyperlink" Target="https://volxholds.com/catalogue/volumes/v-illusion/retro-nose-4/" TargetMode="External"/><Relationship Id="rId71" Type="http://schemas.openxmlformats.org/officeDocument/2006/relationships/hyperlink" Target="https://volxholds.com/catalogue/volumes/v-illusion/oval-cone-12/" TargetMode="External"/><Relationship Id="rId70" Type="http://schemas.openxmlformats.org/officeDocument/2006/relationships/hyperlink" Target="https://volxholds.com/catalogue/volumes/v-illusion/oval-cone-11/" TargetMode="External"/><Relationship Id="rId62" Type="http://schemas.openxmlformats.org/officeDocument/2006/relationships/hyperlink" Target="https://volxholds.com/catalogue/volumes/v-illusion/oval-cone-6/" TargetMode="External"/><Relationship Id="rId61" Type="http://schemas.openxmlformats.org/officeDocument/2006/relationships/hyperlink" Target="https://volxholds.com/catalogue/volumes/v-illusion/oval-cone-5-dual-texture/" TargetMode="External"/><Relationship Id="rId64" Type="http://schemas.openxmlformats.org/officeDocument/2006/relationships/hyperlink" Target="https://volxholds.com/catalogue/volumes/v-illusion/oval-cone-7/" TargetMode="External"/><Relationship Id="rId63" Type="http://schemas.openxmlformats.org/officeDocument/2006/relationships/hyperlink" Target="https://volxholds.com/catalogue/volumes/v-illusion/oval-cone-6-dual-texture/" TargetMode="External"/><Relationship Id="rId66" Type="http://schemas.openxmlformats.org/officeDocument/2006/relationships/hyperlink" Target="https://volxholds.com/catalogue/volumes/v-illusion/oval-cone-8/" TargetMode="External"/><Relationship Id="rId65" Type="http://schemas.openxmlformats.org/officeDocument/2006/relationships/hyperlink" Target="https://volxholds.com/catalogue/volumes/v-illusion/oval-cone-7-dual-texture/" TargetMode="External"/><Relationship Id="rId68" Type="http://schemas.openxmlformats.org/officeDocument/2006/relationships/hyperlink" Target="https://volxholds.com/catalogue/volumes/v-illusion/oval-cone-10/" TargetMode="External"/><Relationship Id="rId67" Type="http://schemas.openxmlformats.org/officeDocument/2006/relationships/hyperlink" Target="https://volxholds.com/catalogue/volumes/v-illusion/oval-cone-9/" TargetMode="External"/><Relationship Id="rId60" Type="http://schemas.openxmlformats.org/officeDocument/2006/relationships/hyperlink" Target="https://volxholds.com/catalogue/volumes/v-illusion/oval-cone-5/" TargetMode="External"/><Relationship Id="rId69" Type="http://schemas.openxmlformats.org/officeDocument/2006/relationships/hyperlink" Target="https://volxholds.com/catalogue/volumes/v-illusion/oval-cone-10-dual-texture/" TargetMode="External"/><Relationship Id="rId51" Type="http://schemas.openxmlformats.org/officeDocument/2006/relationships/hyperlink" Target="https://volxholds.com/catalogue/volumes/v-illusion/cone-16/" TargetMode="External"/><Relationship Id="rId50" Type="http://schemas.openxmlformats.org/officeDocument/2006/relationships/hyperlink" Target="https://volxholds.com/catalogue/volumes/v-illusion/cone-15/" TargetMode="External"/><Relationship Id="rId53" Type="http://schemas.openxmlformats.org/officeDocument/2006/relationships/hyperlink" Target="https://volxholds.com/catalogue/volumes/v-illusion/oval-cone-1-dual-texture/" TargetMode="External"/><Relationship Id="rId52" Type="http://schemas.openxmlformats.org/officeDocument/2006/relationships/hyperlink" Target="https://volxholds.com/catalogue/volumes/v-illusion/oval-cone-1/" TargetMode="External"/><Relationship Id="rId55" Type="http://schemas.openxmlformats.org/officeDocument/2006/relationships/hyperlink" Target="https://volxholds.com/catalogue/volumes/v-illusion/oval-cone-2-dual-texture/" TargetMode="External"/><Relationship Id="rId54" Type="http://schemas.openxmlformats.org/officeDocument/2006/relationships/hyperlink" Target="https://volxholds.com/catalogue/volumes/v-illusion/oval-cone-2/" TargetMode="External"/><Relationship Id="rId57" Type="http://schemas.openxmlformats.org/officeDocument/2006/relationships/hyperlink" Target="https://volxholds.com/catalogue/volumes/v-illusion/oval-cone-3-dual-texture/" TargetMode="External"/><Relationship Id="rId56" Type="http://schemas.openxmlformats.org/officeDocument/2006/relationships/hyperlink" Target="https://volxholds.com/catalogue/volumes/v-illusion/oval-cone-3/" TargetMode="External"/><Relationship Id="rId59" Type="http://schemas.openxmlformats.org/officeDocument/2006/relationships/hyperlink" Target="https://volxholds.com/catalogue/volumes/v-illusion/oval-cone-4-dual-texture/" TargetMode="External"/><Relationship Id="rId58" Type="http://schemas.openxmlformats.org/officeDocument/2006/relationships/hyperlink" Target="https://volxholds.com/catalogue/volumes/v-illusion/oval-cone-4/"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volxholds.com/catalogue/prises/speed-holds/ifsc-official/speed-holds-ifsc-official-pack-15m-2/" TargetMode="External"/><Relationship Id="rId2" Type="http://schemas.openxmlformats.org/officeDocument/2006/relationships/hyperlink" Target="https://volxholds.com/catalogue/prises/speed-holds/ifsc-official/speed-holds-ifsc-official-pack-10m-2/" TargetMode="External"/><Relationship Id="rId3" Type="http://schemas.openxmlformats.org/officeDocument/2006/relationships/hyperlink" Target="https://volxholds.com/catalogue/prises/speed-holds/ifsc-official/ifsc-official-speed-holds-hand-1/" TargetMode="External"/><Relationship Id="rId4" Type="http://schemas.openxmlformats.org/officeDocument/2006/relationships/hyperlink" Target="https://volxholds.com/catalogue/prises/speed-holds/ifsc-official/ifsc-official-speed-holds-foot-2/" TargetMode="External"/><Relationship Id="rId9" Type="http://schemas.openxmlformats.org/officeDocument/2006/relationships/drawing" Target="../drawings/drawing9.xml"/><Relationship Id="rId5" Type="http://schemas.openxmlformats.org/officeDocument/2006/relationships/hyperlink" Target="https://volxholds.com/catalogue/prises/speed-holds/speed-holds-2/speed-holds-pack-15m-2/" TargetMode="External"/><Relationship Id="rId6" Type="http://schemas.openxmlformats.org/officeDocument/2006/relationships/hyperlink" Target="https://volxholds.com/catalogue/prises/speed-holds/speed-holds-2/speed-holds-pack-10m-2/" TargetMode="External"/><Relationship Id="rId7" Type="http://schemas.openxmlformats.org/officeDocument/2006/relationships/hyperlink" Target="https://volxholds.com/catalogue/prises/speed-holds/speed-holds-2/speed-holds-hand-2/" TargetMode="External"/><Relationship Id="rId8" Type="http://schemas.openxmlformats.org/officeDocument/2006/relationships/hyperlink" Target="https://volxholds.com/catalogue/prises/speed-holds/speed-holds-2/foot/"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33.25"/>
    <col customWidth="1" min="2" max="2" width="16.25"/>
    <col customWidth="1" min="3" max="3" width="14.88"/>
    <col customWidth="1" min="4" max="4" width="13.38"/>
    <col customWidth="1" min="5" max="5" width="12.0"/>
    <col customWidth="1" min="6" max="6" width="26.25"/>
    <col customWidth="1" min="7" max="7" width="14.75"/>
    <col customWidth="1" min="8" max="8" width="12.88"/>
    <col customWidth="1" min="9" max="9" width="9.25"/>
    <col customWidth="1" min="10" max="10" width="28.13"/>
    <col customWidth="1" min="11" max="11" width="9.25"/>
    <col customWidth="1" min="12" max="12" width="11.38"/>
    <col customWidth="1" hidden="1" min="13" max="13" width="11.38"/>
    <col customWidth="1" hidden="1" min="14" max="14" width="5.38"/>
    <col customWidth="1" min="15" max="26" width="11.38"/>
  </cols>
  <sheetData>
    <row r="1" ht="147.0" customHeight="1">
      <c r="A1" s="1" t="s">
        <v>0</v>
      </c>
      <c r="G1" s="2"/>
      <c r="H1" s="2"/>
      <c r="I1" s="2"/>
      <c r="J1" s="2"/>
    </row>
    <row r="2" ht="13.5" customHeight="1">
      <c r="A2" s="3"/>
      <c r="B2" s="3"/>
      <c r="C2" s="3"/>
      <c r="D2" s="3"/>
      <c r="F2" s="4"/>
      <c r="G2" s="4"/>
      <c r="H2" s="4"/>
      <c r="I2" s="4"/>
      <c r="J2" s="4"/>
      <c r="K2" s="4"/>
      <c r="L2" s="5"/>
      <c r="M2" s="5"/>
    </row>
    <row r="3">
      <c r="A3" s="6" t="s">
        <v>1</v>
      </c>
      <c r="B3" s="7" t="s">
        <v>2</v>
      </c>
      <c r="F3" s="8" t="s">
        <v>3</v>
      </c>
      <c r="G3" s="9" t="s">
        <v>4</v>
      </c>
      <c r="H3" s="10">
        <v>0.96</v>
      </c>
      <c r="J3" s="4"/>
      <c r="K3" s="4"/>
      <c r="L3" s="5"/>
      <c r="M3" s="5"/>
    </row>
    <row r="4">
      <c r="A4" s="6" t="s">
        <v>5</v>
      </c>
      <c r="B4" s="11" t="s">
        <v>6</v>
      </c>
      <c r="C4" s="3"/>
      <c r="D4" s="3"/>
      <c r="F4" s="4"/>
      <c r="G4" s="4"/>
      <c r="H4" s="4"/>
      <c r="I4" s="4"/>
      <c r="J4" s="4"/>
      <c r="K4" s="4"/>
      <c r="L4" s="5"/>
      <c r="M4" s="5"/>
    </row>
    <row r="5">
      <c r="A5" s="6" t="s">
        <v>7</v>
      </c>
      <c r="B5" s="11" t="s">
        <v>8</v>
      </c>
      <c r="C5" s="3"/>
      <c r="D5" s="3"/>
      <c r="F5" s="4"/>
      <c r="G5" s="4"/>
      <c r="H5" s="4"/>
      <c r="I5" s="4"/>
      <c r="J5" s="4"/>
      <c r="K5" s="4"/>
      <c r="L5" s="5"/>
      <c r="M5" s="5"/>
    </row>
    <row r="6" ht="12.75" customHeight="1"/>
    <row r="7" ht="12.75" customHeight="1">
      <c r="A7" s="12" t="s">
        <v>9</v>
      </c>
      <c r="B7" s="13"/>
      <c r="C7" s="13"/>
      <c r="D7" s="14"/>
      <c r="F7" s="12" t="s">
        <v>10</v>
      </c>
      <c r="G7" s="13"/>
      <c r="H7" s="14"/>
      <c r="J7" s="12" t="s">
        <v>11</v>
      </c>
      <c r="K7" s="14"/>
      <c r="L7" s="15"/>
      <c r="M7" s="16" t="s">
        <v>12</v>
      </c>
      <c r="N7" s="16" t="s">
        <v>13</v>
      </c>
    </row>
    <row r="8" ht="12.75" customHeight="1">
      <c r="F8" s="17"/>
      <c r="G8" s="17"/>
      <c r="H8" s="17"/>
      <c r="M8" s="18" t="s">
        <v>14</v>
      </c>
      <c r="N8" s="19">
        <v>0.23</v>
      </c>
    </row>
    <row r="9" ht="12.75" customHeight="1">
      <c r="B9" s="20" t="s">
        <v>15</v>
      </c>
      <c r="C9" s="20" t="s">
        <v>16</v>
      </c>
      <c r="D9" s="21" t="s">
        <v>17</v>
      </c>
      <c r="F9" s="20" t="s">
        <v>18</v>
      </c>
      <c r="G9" s="20" t="s">
        <v>19</v>
      </c>
      <c r="H9" s="20" t="s">
        <v>20</v>
      </c>
      <c r="J9" s="20" t="s">
        <v>18</v>
      </c>
      <c r="K9" s="20" t="s">
        <v>21</v>
      </c>
      <c r="L9" s="22"/>
      <c r="M9" s="18" t="s">
        <v>22</v>
      </c>
      <c r="N9" s="19">
        <v>0.28</v>
      </c>
    </row>
    <row r="10" ht="12.75" customHeight="1">
      <c r="A10" s="20" t="s">
        <v>23</v>
      </c>
      <c r="B10" s="23">
        <f>'VOLX -Prises PU '!C78</f>
        <v>0</v>
      </c>
      <c r="C10" s="23">
        <f t="shared" ref="C10:C14" si="1">B10-K10*B10</f>
        <v>0</v>
      </c>
      <c r="D10" s="24">
        <f t="shared" ref="D10:D14" si="2">((B10-(K10*B10))*$H$3)</f>
        <v>0</v>
      </c>
      <c r="F10" s="20" t="s">
        <v>24</v>
      </c>
      <c r="G10" s="25">
        <f>'VOLX -Prises PU '!C80</f>
        <v>0</v>
      </c>
      <c r="H10" s="26">
        <f t="shared" ref="H10:H20" si="3">IFERROR(G10/$G$23,0)</f>
        <v>0</v>
      </c>
      <c r="J10" s="27" t="s">
        <v>25</v>
      </c>
      <c r="K10" s="26"/>
      <c r="L10" s="28"/>
      <c r="M10" s="18" t="s">
        <v>26</v>
      </c>
      <c r="N10" s="19">
        <v>0.33</v>
      </c>
    </row>
    <row r="11" ht="12.75" customHeight="1">
      <c r="A11" s="20" t="s">
        <v>27</v>
      </c>
      <c r="B11" s="23">
        <f>'VOLX - Prises PE'!C215</f>
        <v>0</v>
      </c>
      <c r="C11" s="23">
        <f t="shared" si="1"/>
        <v>0</v>
      </c>
      <c r="D11" s="24">
        <f t="shared" si="2"/>
        <v>0</v>
      </c>
      <c r="F11" s="20" t="s">
        <v>28</v>
      </c>
      <c r="G11" s="25">
        <f>'VOLX - Prises PE'!C217</f>
        <v>0</v>
      </c>
      <c r="H11" s="26">
        <f t="shared" si="3"/>
        <v>0</v>
      </c>
      <c r="J11" s="27" t="s">
        <v>29</v>
      </c>
      <c r="K11" s="26"/>
      <c r="L11" s="29"/>
      <c r="M11" s="18" t="s">
        <v>30</v>
      </c>
      <c r="N11" s="19">
        <v>0.38</v>
      </c>
    </row>
    <row r="12" ht="12.75" customHeight="1">
      <c r="A12" s="20" t="s">
        <v>31</v>
      </c>
      <c r="B12" s="23">
        <f>'VOLX - Prises Dual Texture'!C37</f>
        <v>0</v>
      </c>
      <c r="C12" s="23">
        <f t="shared" si="1"/>
        <v>0</v>
      </c>
      <c r="D12" s="24">
        <f t="shared" si="2"/>
        <v>0</v>
      </c>
      <c r="F12" s="20" t="s">
        <v>32</v>
      </c>
      <c r="G12" s="25">
        <f>'VOLX - Prises Dual Texture'!C39</f>
        <v>0</v>
      </c>
      <c r="H12" s="26">
        <f t="shared" si="3"/>
        <v>0</v>
      </c>
      <c r="J12" s="27" t="s">
        <v>33</v>
      </c>
      <c r="K12" s="26"/>
      <c r="M12" s="18" t="s">
        <v>34</v>
      </c>
      <c r="N12" s="19">
        <v>0.43</v>
      </c>
    </row>
    <row r="13" ht="12.75" customHeight="1">
      <c r="A13" s="20" t="s">
        <v>35</v>
      </c>
      <c r="B13" s="23">
        <f>'INSPIR - Prises PE PU'!C70</f>
        <v>0</v>
      </c>
      <c r="C13" s="23">
        <f t="shared" si="1"/>
        <v>0</v>
      </c>
      <c r="D13" s="24">
        <f t="shared" si="2"/>
        <v>0</v>
      </c>
      <c r="F13" s="20" t="s">
        <v>36</v>
      </c>
      <c r="G13" s="25">
        <f>'INSPIR - Prises PE PU'!C72</f>
        <v>0</v>
      </c>
      <c r="H13" s="26">
        <f t="shared" si="3"/>
        <v>0</v>
      </c>
      <c r="J13" s="27" t="s">
        <v>37</v>
      </c>
      <c r="K13" s="26"/>
      <c r="M13" s="18" t="s">
        <v>38</v>
      </c>
      <c r="N13" s="19">
        <v>0.45</v>
      </c>
    </row>
    <row r="14" ht="12.75" customHeight="1">
      <c r="A14" s="20" t="s">
        <v>39</v>
      </c>
      <c r="B14" s="23">
        <f>'FREESTONE - Prises PE'!C26</f>
        <v>0</v>
      </c>
      <c r="C14" s="23">
        <f t="shared" si="1"/>
        <v>0</v>
      </c>
      <c r="D14" s="24">
        <f t="shared" si="2"/>
        <v>0</v>
      </c>
      <c r="F14" s="20" t="s">
        <v>40</v>
      </c>
      <c r="G14" s="25">
        <f>'FREESTONE - Prises PE'!C28</f>
        <v>0</v>
      </c>
      <c r="H14" s="26">
        <f t="shared" si="3"/>
        <v>0</v>
      </c>
      <c r="J14" s="27" t="s">
        <v>41</v>
      </c>
      <c r="K14" s="26"/>
      <c r="M14" s="18" t="s">
        <v>42</v>
      </c>
      <c r="N14" s="19">
        <v>0.68</v>
      </c>
    </row>
    <row r="15" ht="12.75" customHeight="1">
      <c r="A15" s="30" t="s">
        <v>43</v>
      </c>
      <c r="B15" s="31">
        <f t="shared" ref="B15:D15" si="4">SUM(B10:B14)</f>
        <v>0</v>
      </c>
      <c r="C15" s="31">
        <f t="shared" si="4"/>
        <v>0</v>
      </c>
      <c r="D15" s="32">
        <f t="shared" si="4"/>
        <v>0</v>
      </c>
      <c r="F15" s="30" t="str">
        <f>A15</f>
        <v>SOUS TOTAL PRISES</v>
      </c>
      <c r="G15" s="33">
        <f>SUM(G10:G14)</f>
        <v>0</v>
      </c>
      <c r="H15" s="34">
        <f t="shared" si="3"/>
        <v>0</v>
      </c>
      <c r="J15" s="35"/>
      <c r="K15" s="34"/>
      <c r="L15" s="29"/>
      <c r="M15" s="18" t="s">
        <v>44</v>
      </c>
      <c r="N15" s="19">
        <v>0.83</v>
      </c>
    </row>
    <row r="16" ht="12.75" customHeight="1">
      <c r="A16" s="20" t="s">
        <v>45</v>
      </c>
      <c r="B16" s="23">
        <f>'VOLX - Volumes BOIS'!C38</f>
        <v>0</v>
      </c>
      <c r="C16" s="23">
        <f t="shared" ref="C16:C17" si="5">B16-K16*B16</f>
        <v>0</v>
      </c>
      <c r="D16" s="24">
        <f t="shared" ref="D16:D17" si="6">((B16-(K16*B16))*$H$3)</f>
        <v>0</v>
      </c>
      <c r="F16" s="20" t="s">
        <v>46</v>
      </c>
      <c r="G16" s="25">
        <f>'VOLX - Volumes BOIS'!C40</f>
        <v>0</v>
      </c>
      <c r="H16" s="26">
        <f t="shared" si="3"/>
        <v>0</v>
      </c>
      <c r="J16" s="27" t="s">
        <v>47</v>
      </c>
      <c r="K16" s="26"/>
      <c r="M16" s="18" t="s">
        <v>48</v>
      </c>
      <c r="N16" s="19">
        <v>0.9</v>
      </c>
    </row>
    <row r="17" ht="12.75" customHeight="1">
      <c r="A17" s="20" t="s">
        <v>49</v>
      </c>
      <c r="B17" s="23">
        <f>'ILLUSION - Volumes Fibre'!C112</f>
        <v>0</v>
      </c>
      <c r="C17" s="23">
        <f t="shared" si="5"/>
        <v>0</v>
      </c>
      <c r="D17" s="24">
        <f t="shared" si="6"/>
        <v>0</v>
      </c>
      <c r="F17" s="20" t="s">
        <v>50</v>
      </c>
      <c r="G17" s="25">
        <f>'ILLUSION - Volumes Fibre'!C114</f>
        <v>0</v>
      </c>
      <c r="H17" s="26">
        <f t="shared" si="3"/>
        <v>0</v>
      </c>
      <c r="J17" s="27" t="s">
        <v>51</v>
      </c>
      <c r="K17" s="26"/>
      <c r="M17" s="18" t="s">
        <v>52</v>
      </c>
      <c r="N17" s="19">
        <v>1.3</v>
      </c>
    </row>
    <row r="18" ht="12.75" customHeight="1">
      <c r="A18" s="30" t="s">
        <v>53</v>
      </c>
      <c r="B18" s="31">
        <f t="shared" ref="B18:D18" si="7">SUM(B16:B17)</f>
        <v>0</v>
      </c>
      <c r="C18" s="31">
        <f t="shared" si="7"/>
        <v>0</v>
      </c>
      <c r="D18" s="32">
        <f t="shared" si="7"/>
        <v>0</v>
      </c>
      <c r="F18" s="30" t="str">
        <f t="shared" ref="F18:F22" si="8">A18</f>
        <v>SOUS TOTAL VOLUMES</v>
      </c>
      <c r="G18" s="33">
        <f>SUM(G16:G17)</f>
        <v>0</v>
      </c>
      <c r="H18" s="34">
        <f t="shared" si="3"/>
        <v>0</v>
      </c>
      <c r="J18" s="36"/>
      <c r="K18" s="34"/>
      <c r="M18" s="18" t="s">
        <v>54</v>
      </c>
      <c r="N18" s="19">
        <v>1.55</v>
      </c>
    </row>
    <row r="19" ht="12.75" customHeight="1">
      <c r="A19" s="20" t="s">
        <v>55</v>
      </c>
      <c r="B19" s="23">
        <f>IFSC!C17</f>
        <v>0</v>
      </c>
      <c r="C19" s="23">
        <f>B19-K19*B19</f>
        <v>0</v>
      </c>
      <c r="D19" s="24">
        <f>((B19-(K19*B19))*$H$3)</f>
        <v>0</v>
      </c>
      <c r="F19" s="20" t="str">
        <f t="shared" si="8"/>
        <v>IFSC</v>
      </c>
      <c r="G19" s="25">
        <f>IFSC!C19</f>
        <v>0</v>
      </c>
      <c r="H19" s="26">
        <f t="shared" si="3"/>
        <v>0</v>
      </c>
      <c r="J19" s="37" t="s">
        <v>56</v>
      </c>
      <c r="K19" s="26">
        <v>0.0</v>
      </c>
      <c r="M19" s="18" t="s">
        <v>57</v>
      </c>
      <c r="N19" s="19">
        <v>1.75</v>
      </c>
    </row>
    <row r="20" ht="12.75" customHeight="1">
      <c r="A20" s="30" t="s">
        <v>58</v>
      </c>
      <c r="B20" s="31">
        <f t="shared" ref="B20:D20" si="9">SUM(B19)</f>
        <v>0</v>
      </c>
      <c r="C20" s="31">
        <f t="shared" si="9"/>
        <v>0</v>
      </c>
      <c r="D20" s="32">
        <f t="shared" si="9"/>
        <v>0</v>
      </c>
      <c r="F20" s="30" t="str">
        <f t="shared" si="8"/>
        <v>SOUS TOTAL IFSC</v>
      </c>
      <c r="G20" s="33">
        <f>SUM(G19)</f>
        <v>0</v>
      </c>
      <c r="H20" s="34">
        <f t="shared" si="3"/>
        <v>0</v>
      </c>
      <c r="J20" s="36"/>
      <c r="K20" s="34"/>
      <c r="M20" s="18" t="s">
        <v>59</v>
      </c>
      <c r="N20" s="19">
        <v>2.2</v>
      </c>
    </row>
    <row r="21" ht="12.75" customHeight="1">
      <c r="A21" s="20" t="s">
        <v>60</v>
      </c>
      <c r="B21" s="23">
        <f>IF($F$3="OUI",SUMPRODUCT(F32:F48,N8:N24),0)</f>
        <v>0</v>
      </c>
      <c r="C21" s="23">
        <f>B21*(1-K21)</f>
        <v>0</v>
      </c>
      <c r="D21" s="24">
        <f>((B21-(K21*B21))*$H$3)</f>
        <v>0</v>
      </c>
      <c r="F21" s="20" t="str">
        <f t="shared" si="8"/>
        <v>VISSERIE</v>
      </c>
      <c r="G21" s="25">
        <v>0.0</v>
      </c>
      <c r="H21" s="38"/>
      <c r="J21" s="37" t="s">
        <v>61</v>
      </c>
      <c r="K21" s="26"/>
      <c r="M21" s="18" t="s">
        <v>62</v>
      </c>
      <c r="N21" s="19">
        <v>3.0</v>
      </c>
    </row>
    <row r="22" ht="12.75" customHeight="1">
      <c r="A22" s="30" t="s">
        <v>63</v>
      </c>
      <c r="B22" s="31">
        <f t="shared" ref="B22:D22" si="10">SUM(B21)</f>
        <v>0</v>
      </c>
      <c r="C22" s="31">
        <f t="shared" si="10"/>
        <v>0</v>
      </c>
      <c r="D22" s="32">
        <f t="shared" si="10"/>
        <v>0</v>
      </c>
      <c r="F22" s="30" t="str">
        <f t="shared" si="8"/>
        <v>SOUS TOTAL VISSERIE</v>
      </c>
      <c r="G22" s="33">
        <f>SUM(G21)</f>
        <v>0</v>
      </c>
      <c r="H22" s="38"/>
      <c r="K22" s="29"/>
      <c r="M22" s="18" t="s">
        <v>64</v>
      </c>
      <c r="N22" s="19">
        <v>0.042</v>
      </c>
    </row>
    <row r="23" ht="12.75" customHeight="1">
      <c r="A23" s="39" t="s">
        <v>65</v>
      </c>
      <c r="B23" s="40">
        <f t="shared" ref="B23:D23" si="11">B18+B15+B20+B22</f>
        <v>0</v>
      </c>
      <c r="C23" s="40">
        <f t="shared" si="11"/>
        <v>0</v>
      </c>
      <c r="D23" s="41">
        <f t="shared" si="11"/>
        <v>0</v>
      </c>
      <c r="F23" s="39" t="s">
        <v>66</v>
      </c>
      <c r="G23" s="42">
        <f>G15+G18+G20+G22</f>
        <v>0</v>
      </c>
      <c r="H23" s="43">
        <f>H15+H18+H20</f>
        <v>0</v>
      </c>
      <c r="M23" s="18" t="s">
        <v>67</v>
      </c>
      <c r="N23" s="19">
        <v>0.06</v>
      </c>
    </row>
    <row r="24" ht="12.75" customHeight="1">
      <c r="A24" s="44"/>
      <c r="K24" s="29"/>
      <c r="M24" s="18" t="s">
        <v>68</v>
      </c>
      <c r="N24" s="19">
        <v>0.14</v>
      </c>
    </row>
    <row r="25" ht="12.75" customHeight="1">
      <c r="A25" s="44"/>
      <c r="B25" s="45" t="s">
        <v>69</v>
      </c>
      <c r="C25" s="13"/>
      <c r="D25" s="13"/>
      <c r="E25" s="13"/>
      <c r="F25" s="13"/>
      <c r="G25" s="13"/>
      <c r="H25" s="13"/>
      <c r="I25" s="14"/>
      <c r="K25" s="29"/>
    </row>
    <row r="26" ht="12.75" customHeight="1"/>
    <row r="27" ht="12.75" customHeight="1">
      <c r="B27" s="46" t="s">
        <v>70</v>
      </c>
      <c r="C27" s="47" t="s">
        <v>71</v>
      </c>
      <c r="D27" s="47" t="s">
        <v>72</v>
      </c>
      <c r="E27" s="47" t="s">
        <v>73</v>
      </c>
      <c r="F27" s="47" t="s">
        <v>74</v>
      </c>
      <c r="G27" s="47" t="s">
        <v>75</v>
      </c>
      <c r="H27" s="48" t="s">
        <v>76</v>
      </c>
      <c r="I27" s="49" t="s">
        <v>77</v>
      </c>
    </row>
    <row r="28" ht="12.75" customHeight="1">
      <c r="B28" s="50">
        <f>SUM('FREESTONE - Prises PE'!Y27+'INSPIR - Prises PE PU'!Y71+'INSPIR - Prises PE PU'!Y72+'VOLX - Prises Dual Texture'!W38+'VOLX -Prises PU '!W79+'VOLX - Prises PE'!Y216)</f>
        <v>0</v>
      </c>
      <c r="C28" s="50">
        <f>SUM('FREESTONE - Prises PE'!Z27+'INSPIR - Prises PE PU'!Z71+'INSPIR - Prises PE PU'!Z72+'VOLX - Prises Dual Texture'!X38+'VOLX -Prises PU '!X79+'VOLX - Prises PE'!Z216)</f>
        <v>0</v>
      </c>
      <c r="D28" s="50">
        <f>SUM('FREESTONE - Prises PE'!AA27+'INSPIR - Prises PE PU'!AA71+'INSPIR - Prises PE PU'!AA72+'VOLX - Prises Dual Texture'!Y38+'VOLX -Prises PU '!Y79+'VOLX - Prises PE'!AA216)</f>
        <v>0</v>
      </c>
      <c r="E28" s="50">
        <f>SUM('FREESTONE - Prises PE'!AB27+'INSPIR - Prises PE PU'!AB71+'INSPIR - Prises PE PU'!AB72+'VOLX - Prises Dual Texture'!Z38+'VOLX -Prises PU '!Z79+'VOLX - Prises PE'!AB216)</f>
        <v>0</v>
      </c>
      <c r="F28" s="50">
        <f>SUM('FREESTONE - Prises PE'!AC27+'INSPIR - Prises PE PU'!AC71+'INSPIR - Prises PE PU'!AC72+'VOLX - Prises Dual Texture'!AA38+'VOLX -Prises PU '!AA79+'VOLX - Prises PE'!AC216)</f>
        <v>0</v>
      </c>
      <c r="G28" s="50">
        <f>SUM('FREESTONE - Prises PE'!AD27+'INSPIR - Prises PE PU'!AD71+'INSPIR - Prises PE PU'!AD72+'VOLX - Prises Dual Texture'!AB38+'VOLX -Prises PU '!AB79+'VOLX - Prises PE'!AD216)</f>
        <v>0</v>
      </c>
      <c r="H28" s="50">
        <f>SUM('FREESTONE - Prises PE'!AE27+'INSPIR - Prises PE PU'!AE71+'INSPIR - Prises PE PU'!AE72+'VOLX - Prises Dual Texture'!AC38+'VOLX -Prises PU '!AC79+'VOLX - Prises PE'!AE216)</f>
        <v>0</v>
      </c>
      <c r="I28" s="51">
        <f>SUM(B28:H28)</f>
        <v>0</v>
      </c>
    </row>
    <row r="29" ht="12.75" customHeight="1">
      <c r="B29" s="52">
        <f t="shared" ref="B29:I29" si="12">IFERROR(B28/$I$28,0)</f>
        <v>0</v>
      </c>
      <c r="C29" s="52">
        <f t="shared" si="12"/>
        <v>0</v>
      </c>
      <c r="D29" s="52">
        <f t="shared" si="12"/>
        <v>0</v>
      </c>
      <c r="E29" s="52">
        <f t="shared" si="12"/>
        <v>0</v>
      </c>
      <c r="F29" s="52">
        <f t="shared" si="12"/>
        <v>0</v>
      </c>
      <c r="G29" s="52">
        <f t="shared" si="12"/>
        <v>0</v>
      </c>
      <c r="H29" s="52">
        <f t="shared" si="12"/>
        <v>0</v>
      </c>
      <c r="I29" s="53">
        <f t="shared" si="12"/>
        <v>0</v>
      </c>
    </row>
    <row r="30" ht="12.75" customHeight="1"/>
    <row r="31" ht="12.75" customHeight="1">
      <c r="E31" s="54" t="s">
        <v>78</v>
      </c>
      <c r="F31" s="55"/>
    </row>
    <row r="32" ht="12.75" customHeight="1">
      <c r="E32" s="56" t="s">
        <v>14</v>
      </c>
      <c r="F32" s="57">
        <f>'VOLX -Prises PU '!W85+'VOLX - Prises PE'!H221+'INSPIR - Prises PE PU'!G77+'FREESTONE - Prises PE'!Y32</f>
        <v>0</v>
      </c>
    </row>
    <row r="33" ht="12.75" customHeight="1">
      <c r="E33" s="56" t="s">
        <v>22</v>
      </c>
      <c r="F33" s="57">
        <f>'VOLX -Prises PU '!X85+'VOLX - Prises PE'!I221+'VOLX - Prises Dual Texture'!H43+'INSPIR - Prises PE PU'!H77+'FREESTONE - Prises PE'!Z32</f>
        <v>0</v>
      </c>
    </row>
    <row r="34" ht="12.75" customHeight="1">
      <c r="E34" s="56" t="s">
        <v>79</v>
      </c>
      <c r="F34" s="57">
        <f>'VOLX -Prises PU '!Y85+'VOLX - Prises PE'!J221+'VOLX - Prises Dual Texture'!I43+'INSPIR - Prises PE PU'!I77+'FREESTONE - Prises PE'!AA32+IFSC!G23</f>
        <v>0</v>
      </c>
    </row>
    <row r="35" ht="12.75" customHeight="1">
      <c r="E35" s="56" t="s">
        <v>30</v>
      </c>
      <c r="F35" s="57">
        <f>'VOLX -Prises PU '!Z85+'VOLX - Prises PE'!K221+'VOLX - Prises Dual Texture'!J43+'INSPIR - Prises PE PU'!J77+'FREESTONE - Prises PE'!AB32</f>
        <v>0</v>
      </c>
    </row>
    <row r="36" ht="12.75" customHeight="1">
      <c r="E36" s="56" t="s">
        <v>80</v>
      </c>
      <c r="F36" s="57">
        <f>'VOLX -Prises PU '!AA85+'VOLX - Prises PE'!L221+'VOLX - Prises Dual Texture'!K43+'INSPIR - Prises PE PU'!K77+'FREESTONE - Prises PE'!AC32</f>
        <v>0</v>
      </c>
    </row>
    <row r="37" ht="12.75" customHeight="1">
      <c r="E37" s="56" t="s">
        <v>38</v>
      </c>
      <c r="F37" s="57">
        <f>'VOLX -Prises PU '!AB85+'VOLX - Prises PE'!M221+'VOLX - Prises Dual Texture'!L43+'INSPIR - Prises PE PU'!L77</f>
        <v>0</v>
      </c>
    </row>
    <row r="38" ht="12.75" customHeight="1">
      <c r="E38" s="56" t="s">
        <v>42</v>
      </c>
      <c r="F38" s="57">
        <f>'VOLX -Prises PU '!AC85+'VOLX - Prises PE'!N221+'VOLX - Prises Dual Texture'!M43+'INSPIR - Prises PE PU'!M77+IFSC!H23</f>
        <v>0</v>
      </c>
    </row>
    <row r="39" ht="12.75" customHeight="1">
      <c r="E39" s="56" t="s">
        <v>44</v>
      </c>
      <c r="F39" s="57">
        <f>'VOLX -Prises PU '!AD85+'VOLX - Prises PE'!O221+'VOLX - Prises Dual Texture'!N43+'INSPIR - Prises PE PU'!N77+'FREESTONE - Prises PE'!AD32</f>
        <v>0</v>
      </c>
    </row>
    <row r="40" ht="12.75" customHeight="1">
      <c r="E40" s="56" t="s">
        <v>48</v>
      </c>
      <c r="F40" s="25">
        <f>'VOLX - Prises PE'!P221+'VOLX - Prises Dual Texture'!O43+'INSPIR - Prises PE PU'!O77</f>
        <v>0</v>
      </c>
    </row>
    <row r="41" ht="12.75" customHeight="1">
      <c r="E41" s="56" t="s">
        <v>52</v>
      </c>
      <c r="F41" s="57">
        <f>'VOLX -Prises PU '!AE85+'VOLX - Prises PE'!Q221+'INSPIR - Prises PE PU'!P77+'FREESTONE - Prises PE'!AE32</f>
        <v>0</v>
      </c>
    </row>
    <row r="42" ht="12.75" customHeight="1">
      <c r="E42" s="56" t="s">
        <v>54</v>
      </c>
      <c r="F42" s="56">
        <f>'VOLX - Prises PE'!S221+'INSPIR - Prises PE PU'!R77</f>
        <v>0</v>
      </c>
    </row>
    <row r="43" ht="12.75" customHeight="1">
      <c r="E43" s="56" t="s">
        <v>57</v>
      </c>
      <c r="F43" s="56">
        <f>'VOLX - Prises PE'!U221+'INSPIR - Prises PE PU'!T77</f>
        <v>0</v>
      </c>
    </row>
    <row r="44" ht="12.75" customHeight="1">
      <c r="E44" s="56" t="s">
        <v>59</v>
      </c>
      <c r="F44" s="56">
        <f>'VOLX - Prises PE'!V221+'INSPIR - Prises PE PU'!U77</f>
        <v>0</v>
      </c>
    </row>
    <row r="45" ht="12.75" customHeight="1">
      <c r="E45" s="56" t="s">
        <v>62</v>
      </c>
      <c r="F45" s="56">
        <f>'VOLX - Prises PE'!W221+'VOLX - Prises PE'!X221+'INSPIR - Prises PE PU'!V77+'INSPIR - Prises PE PU'!W77</f>
        <v>0</v>
      </c>
    </row>
    <row r="46" ht="12.75" customHeight="1">
      <c r="E46" s="56" t="s">
        <v>64</v>
      </c>
      <c r="F46" s="57">
        <f>'VOLX -Prises PU '!AF85+'VOLX - Prises PE'!Y221+'VOLX - Prises Dual Texture'!P43+'INSPIR - Prises PE PU'!X77+'FREESTONE - Prises PE'!AF32+IFSC!I23</f>
        <v>0</v>
      </c>
    </row>
    <row r="47" ht="12.75" customHeight="1">
      <c r="E47" s="56" t="s">
        <v>67</v>
      </c>
      <c r="F47" s="25" t="str">
        <f>'VOLX - Volumes BOIS'!V34+IFSC!#REF!+'VOLX - Prises PE'!Z221</f>
        <v>#ERROR!</v>
      </c>
    </row>
    <row r="48" ht="12.75" customHeight="1">
      <c r="E48" s="58" t="s">
        <v>68</v>
      </c>
      <c r="F48" s="59">
        <f>IFSC!J23</f>
        <v>0</v>
      </c>
    </row>
    <row r="49" ht="12.75" customHeight="1">
      <c r="E49" s="60" t="s">
        <v>77</v>
      </c>
      <c r="F49" s="61" t="str">
        <f>SUM(F32:F48)</f>
        <v>#ERROR!</v>
      </c>
    </row>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6">
    <mergeCell ref="A1:F1"/>
    <mergeCell ref="A7:D7"/>
    <mergeCell ref="F7:H7"/>
    <mergeCell ref="J7:K7"/>
    <mergeCell ref="B25:I25"/>
    <mergeCell ref="E31:F31"/>
  </mergeCells>
  <dataValidations>
    <dataValidation type="list" allowBlank="1" showErrorMessage="1" sqref="B3">
      <formula1>"OUI,NON"</formula1>
    </dataValidation>
  </dataValidations>
  <printOptions/>
  <pageMargins bottom="0.7480314960629921" footer="0.0" header="0.0" left="0.7086614173228347" right="0.7086614173228347" top="0.7480314960629921"/>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00CC"/>
    <pageSetUpPr/>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0"/>
  <cols>
    <col customWidth="1" min="1" max="1" width="11.38"/>
    <col customWidth="1" min="2" max="2" width="32.38"/>
    <col customWidth="1" min="3" max="3" width="15.13"/>
    <col customWidth="1" min="4" max="4" width="13.0"/>
    <col customWidth="1" min="5" max="5" width="12.75"/>
    <col customWidth="1" min="6" max="6" width="11.38"/>
    <col customWidth="1" min="7" max="7" width="11.25"/>
    <col customWidth="1" min="8" max="8" width="9.0"/>
    <col customWidth="1" min="9" max="10" width="11.38"/>
    <col customWidth="1" min="11" max="11" width="9.13"/>
    <col customWidth="1" min="12" max="13" width="11.38"/>
    <col customWidth="1" min="14" max="14" width="10.75"/>
    <col customWidth="1" min="15" max="18" width="11.38"/>
    <col customWidth="1" min="19" max="19" width="10.25"/>
    <col customWidth="1" min="20" max="20" width="16.13"/>
    <col customWidth="1" min="21" max="21" width="10.13"/>
    <col customWidth="1" min="22" max="22" width="9.75"/>
    <col customWidth="1" min="23" max="40" width="11.38"/>
    <col customWidth="1" min="41" max="41" width="3.75"/>
    <col customWidth="1" min="42" max="58" width="11.38"/>
  </cols>
  <sheetData>
    <row r="1" ht="126.75" customHeight="1">
      <c r="D1" s="62"/>
      <c r="E1" s="62"/>
      <c r="F1" s="62"/>
      <c r="G1" s="62"/>
      <c r="H1" s="63" t="s">
        <v>81</v>
      </c>
      <c r="I1" s="64"/>
      <c r="J1" s="64"/>
      <c r="K1" s="64"/>
      <c r="L1" s="64"/>
      <c r="M1" s="64"/>
      <c r="N1" s="64"/>
      <c r="O1" s="64"/>
      <c r="P1" s="64"/>
      <c r="Q1" s="64"/>
      <c r="R1" s="64"/>
      <c r="S1" s="64"/>
      <c r="T1" s="64"/>
      <c r="U1" s="64"/>
      <c r="V1" s="64"/>
      <c r="W1" s="64"/>
      <c r="X1" s="64"/>
      <c r="Y1" s="64"/>
      <c r="Z1" s="64"/>
      <c r="AA1" s="64"/>
      <c r="AB1" s="64"/>
      <c r="AC1" s="64"/>
      <c r="AP1" s="15"/>
      <c r="AQ1" s="15"/>
      <c r="AR1" s="15"/>
      <c r="AS1" s="15"/>
      <c r="AT1" s="15"/>
      <c r="AU1" s="15"/>
      <c r="AV1" s="15"/>
      <c r="AW1" s="15"/>
      <c r="AX1" s="15"/>
      <c r="AY1" s="15"/>
      <c r="AZ1" s="15"/>
      <c r="BA1" s="15"/>
      <c r="BB1" s="15"/>
      <c r="BC1" s="15"/>
      <c r="BD1" s="15"/>
      <c r="BE1" s="15"/>
      <c r="BF1" s="15"/>
    </row>
    <row r="2" ht="12.75" customHeight="1">
      <c r="A2" s="65" t="s">
        <v>18</v>
      </c>
      <c r="B2" s="65" t="s">
        <v>82</v>
      </c>
      <c r="C2" s="65" t="s">
        <v>83</v>
      </c>
      <c r="D2" s="65" t="s">
        <v>84</v>
      </c>
      <c r="E2" s="66" t="s">
        <v>85</v>
      </c>
      <c r="F2" s="66" t="s">
        <v>86</v>
      </c>
      <c r="G2" s="66" t="s">
        <v>87</v>
      </c>
      <c r="H2" s="67" t="s">
        <v>88</v>
      </c>
      <c r="I2" s="68" t="s">
        <v>89</v>
      </c>
      <c r="J2" s="69" t="s">
        <v>90</v>
      </c>
      <c r="K2" s="70" t="s">
        <v>91</v>
      </c>
      <c r="L2" s="71" t="s">
        <v>92</v>
      </c>
      <c r="M2" s="72" t="s">
        <v>93</v>
      </c>
      <c r="N2" s="73" t="s">
        <v>94</v>
      </c>
      <c r="O2" s="74" t="s">
        <v>95</v>
      </c>
      <c r="P2" s="75" t="s">
        <v>96</v>
      </c>
      <c r="Q2" s="76" t="s">
        <v>97</v>
      </c>
      <c r="R2" s="77" t="s">
        <v>98</v>
      </c>
      <c r="S2" s="78" t="s">
        <v>99</v>
      </c>
      <c r="T2" s="66" t="s">
        <v>100</v>
      </c>
      <c r="U2" s="66" t="s">
        <v>19</v>
      </c>
      <c r="V2" s="79" t="s">
        <v>101</v>
      </c>
      <c r="W2" s="47" t="s">
        <v>102</v>
      </c>
      <c r="X2" s="47" t="s">
        <v>103</v>
      </c>
      <c r="Y2" s="47" t="s">
        <v>104</v>
      </c>
      <c r="Z2" s="47" t="s">
        <v>105</v>
      </c>
      <c r="AA2" s="47" t="s">
        <v>106</v>
      </c>
      <c r="AB2" s="47" t="s">
        <v>107</v>
      </c>
      <c r="AC2" s="48" t="s">
        <v>108</v>
      </c>
      <c r="AD2" s="80"/>
      <c r="AE2" s="81" t="s">
        <v>109</v>
      </c>
      <c r="AF2" s="81" t="s">
        <v>110</v>
      </c>
      <c r="AG2" s="81" t="s">
        <v>111</v>
      </c>
      <c r="AH2" s="81" t="s">
        <v>112</v>
      </c>
      <c r="AI2" s="81" t="s">
        <v>113</v>
      </c>
      <c r="AJ2" s="81" t="s">
        <v>114</v>
      </c>
      <c r="AK2" s="81" t="s">
        <v>115</v>
      </c>
      <c r="AL2" s="81" t="s">
        <v>116</v>
      </c>
      <c r="AM2" s="81" t="s">
        <v>117</v>
      </c>
      <c r="AN2" s="81" t="s">
        <v>64</v>
      </c>
      <c r="AO2" s="80"/>
      <c r="AP2" s="81" t="s">
        <v>109</v>
      </c>
      <c r="AQ2" s="81" t="s">
        <v>110</v>
      </c>
      <c r="AR2" s="81" t="s">
        <v>111</v>
      </c>
      <c r="AS2" s="81" t="s">
        <v>112</v>
      </c>
      <c r="AT2" s="81" t="s">
        <v>113</v>
      </c>
      <c r="AU2" s="81" t="s">
        <v>114</v>
      </c>
      <c r="AV2" s="81" t="s">
        <v>115</v>
      </c>
      <c r="AW2" s="81" t="s">
        <v>116</v>
      </c>
      <c r="AX2" s="81" t="s">
        <v>117</v>
      </c>
      <c r="AY2" s="81" t="s">
        <v>64</v>
      </c>
      <c r="AZ2" s="82" t="s">
        <v>74</v>
      </c>
      <c r="BA2" s="82" t="s">
        <v>75</v>
      </c>
      <c r="BB2" s="82" t="s">
        <v>76</v>
      </c>
      <c r="BC2" s="83"/>
      <c r="BD2" s="83"/>
      <c r="BE2" s="83"/>
      <c r="BF2" s="83"/>
    </row>
    <row r="3" ht="16.5" customHeight="1">
      <c r="A3" s="84" t="s">
        <v>118</v>
      </c>
      <c r="B3" s="85" t="s">
        <v>119</v>
      </c>
      <c r="C3" s="86" t="s">
        <v>73</v>
      </c>
      <c r="D3" s="87" t="s">
        <v>120</v>
      </c>
      <c r="E3" s="86" t="s">
        <v>121</v>
      </c>
      <c r="F3" s="88">
        <v>10.0</v>
      </c>
      <c r="G3" s="89">
        <v>190.0</v>
      </c>
      <c r="H3" s="90"/>
      <c r="I3" s="91"/>
      <c r="J3" s="92"/>
      <c r="K3" s="93"/>
      <c r="L3" s="94"/>
      <c r="M3" s="95"/>
      <c r="N3" s="96"/>
      <c r="O3" s="97"/>
      <c r="P3" s="98"/>
      <c r="Q3" s="99"/>
      <c r="R3" s="100"/>
      <c r="S3" s="101"/>
      <c r="T3" s="102">
        <f t="shared" ref="T3:T23" si="2">SUM(H3:S3)*G3</f>
        <v>0</v>
      </c>
      <c r="U3" s="103">
        <f t="shared" ref="U3:U23" si="3">SUM(H3:S3)*F3</f>
        <v>0</v>
      </c>
      <c r="V3" s="56">
        <f t="shared" ref="V3:V23" si="4">SUM(H3:S3)</f>
        <v>0</v>
      </c>
      <c r="W3" s="56"/>
      <c r="X3" s="56"/>
      <c r="Y3" s="56"/>
      <c r="Z3" s="56">
        <f>$V3*10</f>
        <v>0</v>
      </c>
      <c r="AA3" s="56"/>
      <c r="AB3" s="56"/>
      <c r="AC3" s="56"/>
      <c r="AD3" s="104"/>
      <c r="AE3" s="56"/>
      <c r="AF3" s="56">
        <v>10.0</v>
      </c>
      <c r="AG3" s="56"/>
      <c r="AH3" s="56"/>
      <c r="AI3" s="56"/>
      <c r="AJ3" s="56"/>
      <c r="AK3" s="56"/>
      <c r="AL3" s="56"/>
      <c r="AM3" s="56"/>
      <c r="AN3" s="56">
        <v>20.0</v>
      </c>
      <c r="AO3" s="104"/>
      <c r="AP3" s="56" t="str">
        <f t="shared" ref="AP3:AY3" si="1">IF(AE3="","",$V3*AE3)</f>
        <v/>
      </c>
      <c r="AQ3" s="56">
        <f t="shared" si="1"/>
        <v>0</v>
      </c>
      <c r="AR3" s="56" t="str">
        <f t="shared" si="1"/>
        <v/>
      </c>
      <c r="AS3" s="56" t="str">
        <f t="shared" si="1"/>
        <v/>
      </c>
      <c r="AT3" s="56" t="str">
        <f t="shared" si="1"/>
        <v/>
      </c>
      <c r="AU3" s="56" t="str">
        <f t="shared" si="1"/>
        <v/>
      </c>
      <c r="AV3" s="56" t="str">
        <f t="shared" si="1"/>
        <v/>
      </c>
      <c r="AW3" s="56" t="str">
        <f t="shared" si="1"/>
        <v/>
      </c>
      <c r="AX3" s="56" t="str">
        <f t="shared" si="1"/>
        <v/>
      </c>
      <c r="AY3" s="56">
        <f t="shared" si="1"/>
        <v>0</v>
      </c>
      <c r="AZ3" s="105"/>
      <c r="BA3" s="105"/>
      <c r="BB3" s="105"/>
      <c r="BC3" s="106"/>
      <c r="BD3" s="106"/>
      <c r="BE3" s="106"/>
      <c r="BF3" s="106"/>
    </row>
    <row r="4" ht="16.5" customHeight="1">
      <c r="A4" s="107"/>
      <c r="B4" s="108" t="s">
        <v>122</v>
      </c>
      <c r="C4" s="86" t="s">
        <v>123</v>
      </c>
      <c r="D4" s="87" t="s">
        <v>120</v>
      </c>
      <c r="E4" s="86" t="s">
        <v>121</v>
      </c>
      <c r="F4" s="88">
        <v>10.0</v>
      </c>
      <c r="G4" s="89">
        <v>90.0</v>
      </c>
      <c r="H4" s="90"/>
      <c r="I4" s="91"/>
      <c r="J4" s="109"/>
      <c r="K4" s="93"/>
      <c r="L4" s="94"/>
      <c r="M4" s="95"/>
      <c r="N4" s="96"/>
      <c r="O4" s="97"/>
      <c r="P4" s="98"/>
      <c r="Q4" s="99"/>
      <c r="R4" s="100"/>
      <c r="S4" s="101"/>
      <c r="T4" s="102">
        <f t="shared" si="2"/>
        <v>0</v>
      </c>
      <c r="U4" s="103">
        <f t="shared" si="3"/>
        <v>0</v>
      </c>
      <c r="V4" s="56">
        <f t="shared" si="4"/>
        <v>0</v>
      </c>
      <c r="W4" s="56"/>
      <c r="X4" s="56"/>
      <c r="Y4" s="56">
        <f t="shared" ref="Y4:Z4" si="5">$V4*5</f>
        <v>0</v>
      </c>
      <c r="Z4" s="56">
        <f t="shared" si="5"/>
        <v>0</v>
      </c>
      <c r="AA4" s="56"/>
      <c r="AB4" s="56"/>
      <c r="AC4" s="56"/>
      <c r="AD4" s="104"/>
      <c r="AE4" s="56"/>
      <c r="AF4" s="56">
        <v>10.0</v>
      </c>
      <c r="AG4" s="56"/>
      <c r="AH4" s="56"/>
      <c r="AI4" s="56"/>
      <c r="AJ4" s="56"/>
      <c r="AK4" s="56"/>
      <c r="AL4" s="56"/>
      <c r="AM4" s="56"/>
      <c r="AN4" s="56">
        <v>20.0</v>
      </c>
      <c r="AO4" s="104"/>
      <c r="AP4" s="56" t="str">
        <f t="shared" ref="AP4:AY4" si="6">IF(AE4="","",$V4*AE4)</f>
        <v/>
      </c>
      <c r="AQ4" s="56">
        <f t="shared" si="6"/>
        <v>0</v>
      </c>
      <c r="AR4" s="56" t="str">
        <f t="shared" si="6"/>
        <v/>
      </c>
      <c r="AS4" s="56" t="str">
        <f t="shared" si="6"/>
        <v/>
      </c>
      <c r="AT4" s="56" t="str">
        <f t="shared" si="6"/>
        <v/>
      </c>
      <c r="AU4" s="56" t="str">
        <f t="shared" si="6"/>
        <v/>
      </c>
      <c r="AV4" s="56" t="str">
        <f t="shared" si="6"/>
        <v/>
      </c>
      <c r="AW4" s="56" t="str">
        <f t="shared" si="6"/>
        <v/>
      </c>
      <c r="AX4" s="56" t="str">
        <f t="shared" si="6"/>
        <v/>
      </c>
      <c r="AY4" s="56">
        <f t="shared" si="6"/>
        <v>0</v>
      </c>
      <c r="AZ4" s="105"/>
      <c r="BA4" s="105"/>
      <c r="BB4" s="105"/>
      <c r="BC4" s="106"/>
      <c r="BD4" s="106"/>
      <c r="BE4" s="106"/>
      <c r="BF4" s="106"/>
    </row>
    <row r="5" ht="16.5" customHeight="1">
      <c r="A5" s="107"/>
      <c r="B5" s="108" t="s">
        <v>124</v>
      </c>
      <c r="C5" s="86" t="s">
        <v>74</v>
      </c>
      <c r="D5" s="87" t="s">
        <v>120</v>
      </c>
      <c r="E5" s="86" t="s">
        <v>125</v>
      </c>
      <c r="F5" s="88">
        <v>3.0</v>
      </c>
      <c r="G5" s="89">
        <v>136.5</v>
      </c>
      <c r="H5" s="90"/>
      <c r="I5" s="91"/>
      <c r="J5" s="109"/>
      <c r="K5" s="93"/>
      <c r="L5" s="94"/>
      <c r="M5" s="95"/>
      <c r="N5" s="96"/>
      <c r="O5" s="97"/>
      <c r="P5" s="98"/>
      <c r="Q5" s="99"/>
      <c r="R5" s="100"/>
      <c r="S5" s="101"/>
      <c r="T5" s="102">
        <f t="shared" si="2"/>
        <v>0</v>
      </c>
      <c r="U5" s="103">
        <f t="shared" si="3"/>
        <v>0</v>
      </c>
      <c r="V5" s="56">
        <f t="shared" si="4"/>
        <v>0</v>
      </c>
      <c r="W5" s="56"/>
      <c r="X5" s="56"/>
      <c r="Y5" s="56"/>
      <c r="Z5" s="56"/>
      <c r="AA5" s="56">
        <f>$V5*3</f>
        <v>0</v>
      </c>
      <c r="AB5" s="56"/>
      <c r="AC5" s="56"/>
      <c r="AD5" s="104"/>
      <c r="AE5" s="56"/>
      <c r="AF5" s="56"/>
      <c r="AG5" s="56"/>
      <c r="AH5" s="56"/>
      <c r="AI5" s="56"/>
      <c r="AJ5" s="56"/>
      <c r="AK5" s="56"/>
      <c r="AL5" s="56"/>
      <c r="AM5" s="56"/>
      <c r="AN5" s="56">
        <v>9.0</v>
      </c>
      <c r="AO5" s="104"/>
      <c r="AP5" s="56" t="str">
        <f t="shared" ref="AP5:AY5" si="7">IF(AE5="","",$V5*AE5)</f>
        <v/>
      </c>
      <c r="AQ5" s="56" t="str">
        <f t="shared" si="7"/>
        <v/>
      </c>
      <c r="AR5" s="56" t="str">
        <f t="shared" si="7"/>
        <v/>
      </c>
      <c r="AS5" s="56" t="str">
        <f t="shared" si="7"/>
        <v/>
      </c>
      <c r="AT5" s="56" t="str">
        <f t="shared" si="7"/>
        <v/>
      </c>
      <c r="AU5" s="56" t="str">
        <f t="shared" si="7"/>
        <v/>
      </c>
      <c r="AV5" s="56" t="str">
        <f t="shared" si="7"/>
        <v/>
      </c>
      <c r="AW5" s="56" t="str">
        <f t="shared" si="7"/>
        <v/>
      </c>
      <c r="AX5" s="56" t="str">
        <f t="shared" si="7"/>
        <v/>
      </c>
      <c r="AY5" s="56">
        <f t="shared" si="7"/>
        <v>0</v>
      </c>
      <c r="AZ5" s="105"/>
      <c r="BA5" s="105"/>
      <c r="BB5" s="105"/>
      <c r="BC5" s="106"/>
      <c r="BD5" s="106"/>
      <c r="BE5" s="106"/>
      <c r="BF5" s="106"/>
    </row>
    <row r="6" ht="16.5" customHeight="1">
      <c r="A6" s="107"/>
      <c r="B6" s="108" t="s">
        <v>126</v>
      </c>
      <c r="C6" s="86" t="s">
        <v>71</v>
      </c>
      <c r="D6" s="87" t="s">
        <v>120</v>
      </c>
      <c r="E6" s="86" t="s">
        <v>127</v>
      </c>
      <c r="F6" s="88">
        <v>10.0</v>
      </c>
      <c r="G6" s="89">
        <v>52.5</v>
      </c>
      <c r="H6" s="90"/>
      <c r="I6" s="91"/>
      <c r="J6" s="109"/>
      <c r="K6" s="93"/>
      <c r="L6" s="94"/>
      <c r="M6" s="95"/>
      <c r="N6" s="96"/>
      <c r="O6" s="97"/>
      <c r="P6" s="98"/>
      <c r="Q6" s="99"/>
      <c r="R6" s="100"/>
      <c r="S6" s="101"/>
      <c r="T6" s="102">
        <f t="shared" si="2"/>
        <v>0</v>
      </c>
      <c r="U6" s="103">
        <f t="shared" si="3"/>
        <v>0</v>
      </c>
      <c r="V6" s="56">
        <f t="shared" si="4"/>
        <v>0</v>
      </c>
      <c r="W6" s="56"/>
      <c r="X6" s="56">
        <f t="shared" ref="X6:X7" si="9">$V6*10</f>
        <v>0</v>
      </c>
      <c r="Y6" s="56"/>
      <c r="Z6" s="56"/>
      <c r="AA6" s="56"/>
      <c r="AB6" s="56"/>
      <c r="AC6" s="56"/>
      <c r="AD6" s="104"/>
      <c r="AE6" s="56"/>
      <c r="AF6" s="56"/>
      <c r="AG6" s="56"/>
      <c r="AH6" s="56"/>
      <c r="AI6" s="56"/>
      <c r="AJ6" s="56"/>
      <c r="AK6" s="56"/>
      <c r="AL6" s="56"/>
      <c r="AM6" s="56"/>
      <c r="AN6" s="56">
        <v>20.0</v>
      </c>
      <c r="AO6" s="104"/>
      <c r="AP6" s="56" t="str">
        <f t="shared" ref="AP6:AY6" si="8">IF(AE6="","",$V6*AE6)</f>
        <v/>
      </c>
      <c r="AQ6" s="56" t="str">
        <f t="shared" si="8"/>
        <v/>
      </c>
      <c r="AR6" s="56" t="str">
        <f t="shared" si="8"/>
        <v/>
      </c>
      <c r="AS6" s="56" t="str">
        <f t="shared" si="8"/>
        <v/>
      </c>
      <c r="AT6" s="56" t="str">
        <f t="shared" si="8"/>
        <v/>
      </c>
      <c r="AU6" s="56" t="str">
        <f t="shared" si="8"/>
        <v/>
      </c>
      <c r="AV6" s="56" t="str">
        <f t="shared" si="8"/>
        <v/>
      </c>
      <c r="AW6" s="56" t="str">
        <f t="shared" si="8"/>
        <v/>
      </c>
      <c r="AX6" s="56" t="str">
        <f t="shared" si="8"/>
        <v/>
      </c>
      <c r="AY6" s="56">
        <f t="shared" si="8"/>
        <v>0</v>
      </c>
      <c r="AZ6" s="105"/>
      <c r="BA6" s="105"/>
      <c r="BB6" s="105"/>
      <c r="BC6" s="106"/>
      <c r="BD6" s="106"/>
      <c r="BE6" s="106"/>
      <c r="BF6" s="106"/>
    </row>
    <row r="7" ht="16.5" customHeight="1">
      <c r="A7" s="107"/>
      <c r="B7" s="108" t="s">
        <v>128</v>
      </c>
      <c r="C7" s="86" t="s">
        <v>71</v>
      </c>
      <c r="D7" s="87" t="s">
        <v>120</v>
      </c>
      <c r="E7" s="86" t="s">
        <v>127</v>
      </c>
      <c r="F7" s="88">
        <v>10.0</v>
      </c>
      <c r="G7" s="89">
        <v>52.5</v>
      </c>
      <c r="H7" s="90"/>
      <c r="I7" s="91"/>
      <c r="J7" s="109"/>
      <c r="K7" s="93"/>
      <c r="L7" s="94"/>
      <c r="M7" s="95"/>
      <c r="N7" s="96"/>
      <c r="O7" s="97"/>
      <c r="P7" s="98"/>
      <c r="Q7" s="99"/>
      <c r="R7" s="100"/>
      <c r="S7" s="101"/>
      <c r="T7" s="102">
        <f t="shared" si="2"/>
        <v>0</v>
      </c>
      <c r="U7" s="103">
        <f t="shared" si="3"/>
        <v>0</v>
      </c>
      <c r="V7" s="56">
        <f t="shared" si="4"/>
        <v>0</v>
      </c>
      <c r="W7" s="56"/>
      <c r="X7" s="56">
        <f t="shared" si="9"/>
        <v>0</v>
      </c>
      <c r="Y7" s="56"/>
      <c r="Z7" s="56"/>
      <c r="AA7" s="56"/>
      <c r="AB7" s="56"/>
      <c r="AC7" s="56"/>
      <c r="AD7" s="104"/>
      <c r="AE7" s="56"/>
      <c r="AF7" s="56"/>
      <c r="AG7" s="56"/>
      <c r="AH7" s="56"/>
      <c r="AI7" s="56"/>
      <c r="AJ7" s="56"/>
      <c r="AK7" s="56"/>
      <c r="AL7" s="56"/>
      <c r="AM7" s="56"/>
      <c r="AN7" s="56">
        <v>20.0</v>
      </c>
      <c r="AO7" s="104"/>
      <c r="AP7" s="56" t="str">
        <f t="shared" ref="AP7:AY7" si="10">IF(AE7="","",$V7*AE7)</f>
        <v/>
      </c>
      <c r="AQ7" s="56" t="str">
        <f t="shared" si="10"/>
        <v/>
      </c>
      <c r="AR7" s="56" t="str">
        <f t="shared" si="10"/>
        <v/>
      </c>
      <c r="AS7" s="56" t="str">
        <f t="shared" si="10"/>
        <v/>
      </c>
      <c r="AT7" s="56" t="str">
        <f t="shared" si="10"/>
        <v/>
      </c>
      <c r="AU7" s="56" t="str">
        <f t="shared" si="10"/>
        <v/>
      </c>
      <c r="AV7" s="56" t="str">
        <f t="shared" si="10"/>
        <v/>
      </c>
      <c r="AW7" s="56" t="str">
        <f t="shared" si="10"/>
        <v/>
      </c>
      <c r="AX7" s="56" t="str">
        <f t="shared" si="10"/>
        <v/>
      </c>
      <c r="AY7" s="56">
        <f t="shared" si="10"/>
        <v>0</v>
      </c>
      <c r="AZ7" s="105"/>
      <c r="BA7" s="105"/>
      <c r="BB7" s="105"/>
      <c r="BC7" s="106"/>
      <c r="BD7" s="106"/>
      <c r="BE7" s="106"/>
      <c r="BF7" s="106"/>
    </row>
    <row r="8" ht="16.5" customHeight="1">
      <c r="A8" s="107"/>
      <c r="B8" s="108" t="s">
        <v>129</v>
      </c>
      <c r="C8" s="86" t="s">
        <v>73</v>
      </c>
      <c r="D8" s="87" t="s">
        <v>120</v>
      </c>
      <c r="E8" s="86" t="s">
        <v>121</v>
      </c>
      <c r="F8" s="88">
        <v>10.0</v>
      </c>
      <c r="G8" s="89">
        <v>90.0</v>
      </c>
      <c r="H8" s="90"/>
      <c r="I8" s="91"/>
      <c r="J8" s="109"/>
      <c r="K8" s="93"/>
      <c r="L8" s="94"/>
      <c r="M8" s="95"/>
      <c r="N8" s="96"/>
      <c r="O8" s="97"/>
      <c r="P8" s="98"/>
      <c r="Q8" s="99"/>
      <c r="R8" s="100"/>
      <c r="S8" s="101"/>
      <c r="T8" s="102">
        <f t="shared" si="2"/>
        <v>0</v>
      </c>
      <c r="U8" s="103">
        <f t="shared" si="3"/>
        <v>0</v>
      </c>
      <c r="V8" s="56">
        <f t="shared" si="4"/>
        <v>0</v>
      </c>
      <c r="W8" s="56"/>
      <c r="X8" s="56"/>
      <c r="Y8" s="56"/>
      <c r="Z8" s="56">
        <f>$V8*10</f>
        <v>0</v>
      </c>
      <c r="AA8" s="56"/>
      <c r="AB8" s="56"/>
      <c r="AC8" s="56"/>
      <c r="AD8" s="104"/>
      <c r="AE8" s="56"/>
      <c r="AF8" s="56">
        <v>10.0</v>
      </c>
      <c r="AG8" s="56"/>
      <c r="AH8" s="56"/>
      <c r="AI8" s="56"/>
      <c r="AJ8" s="56"/>
      <c r="AK8" s="56"/>
      <c r="AL8" s="56"/>
      <c r="AM8" s="56"/>
      <c r="AN8" s="56">
        <v>20.0</v>
      </c>
      <c r="AO8" s="104"/>
      <c r="AP8" s="56" t="str">
        <f t="shared" ref="AP8:AY8" si="11">IF(AE8="","",$V8*AE8)</f>
        <v/>
      </c>
      <c r="AQ8" s="56">
        <f t="shared" si="11"/>
        <v>0</v>
      </c>
      <c r="AR8" s="56" t="str">
        <f t="shared" si="11"/>
        <v/>
      </c>
      <c r="AS8" s="56" t="str">
        <f t="shared" si="11"/>
        <v/>
      </c>
      <c r="AT8" s="56" t="str">
        <f t="shared" si="11"/>
        <v/>
      </c>
      <c r="AU8" s="56" t="str">
        <f t="shared" si="11"/>
        <v/>
      </c>
      <c r="AV8" s="56" t="str">
        <f t="shared" si="11"/>
        <v/>
      </c>
      <c r="AW8" s="56" t="str">
        <f t="shared" si="11"/>
        <v/>
      </c>
      <c r="AX8" s="56" t="str">
        <f t="shared" si="11"/>
        <v/>
      </c>
      <c r="AY8" s="56">
        <f t="shared" si="11"/>
        <v>0</v>
      </c>
      <c r="AZ8" s="105"/>
      <c r="BA8" s="105"/>
      <c r="BB8" s="105"/>
      <c r="BC8" s="106"/>
      <c r="BD8" s="106"/>
      <c r="BE8" s="106"/>
      <c r="BF8" s="106"/>
    </row>
    <row r="9" ht="16.5" customHeight="1">
      <c r="A9" s="107"/>
      <c r="B9" s="108" t="s">
        <v>130</v>
      </c>
      <c r="C9" s="86" t="s">
        <v>131</v>
      </c>
      <c r="D9" s="87" t="s">
        <v>120</v>
      </c>
      <c r="E9" s="86" t="s">
        <v>132</v>
      </c>
      <c r="F9" s="88">
        <v>5.0</v>
      </c>
      <c r="G9" s="89">
        <v>200.0</v>
      </c>
      <c r="H9" s="90"/>
      <c r="I9" s="91"/>
      <c r="J9" s="109"/>
      <c r="K9" s="93"/>
      <c r="L9" s="94"/>
      <c r="M9" s="95"/>
      <c r="N9" s="96"/>
      <c r="O9" s="97"/>
      <c r="P9" s="98"/>
      <c r="Q9" s="99"/>
      <c r="R9" s="100"/>
      <c r="S9" s="101"/>
      <c r="T9" s="102">
        <f t="shared" si="2"/>
        <v>0</v>
      </c>
      <c r="U9" s="103">
        <f t="shared" si="3"/>
        <v>0</v>
      </c>
      <c r="V9" s="56">
        <f t="shared" si="4"/>
        <v>0</v>
      </c>
      <c r="W9" s="56"/>
      <c r="X9" s="56"/>
      <c r="Y9" s="56"/>
      <c r="Z9" s="56">
        <f>$V9*3</f>
        <v>0</v>
      </c>
      <c r="AA9" s="56">
        <f>$V9*2</f>
        <v>0</v>
      </c>
      <c r="AB9" s="56"/>
      <c r="AC9" s="56"/>
      <c r="AD9" s="104"/>
      <c r="AE9" s="56"/>
      <c r="AF9" s="56">
        <v>5.0</v>
      </c>
      <c r="AG9" s="56"/>
      <c r="AH9" s="56"/>
      <c r="AI9" s="56"/>
      <c r="AJ9" s="56"/>
      <c r="AK9" s="56"/>
      <c r="AL9" s="56"/>
      <c r="AM9" s="56"/>
      <c r="AN9" s="56">
        <v>10.0</v>
      </c>
      <c r="AO9" s="104"/>
      <c r="AP9" s="56" t="str">
        <f t="shared" ref="AP9:AY9" si="12">IF(AE9="","",$V9*AE9)</f>
        <v/>
      </c>
      <c r="AQ9" s="56">
        <f t="shared" si="12"/>
        <v>0</v>
      </c>
      <c r="AR9" s="56" t="str">
        <f t="shared" si="12"/>
        <v/>
      </c>
      <c r="AS9" s="56" t="str">
        <f t="shared" si="12"/>
        <v/>
      </c>
      <c r="AT9" s="56" t="str">
        <f t="shared" si="12"/>
        <v/>
      </c>
      <c r="AU9" s="56" t="str">
        <f t="shared" si="12"/>
        <v/>
      </c>
      <c r="AV9" s="56" t="str">
        <f t="shared" si="12"/>
        <v/>
      </c>
      <c r="AW9" s="56" t="str">
        <f t="shared" si="12"/>
        <v/>
      </c>
      <c r="AX9" s="56" t="str">
        <f t="shared" si="12"/>
        <v/>
      </c>
      <c r="AY9" s="56">
        <f t="shared" si="12"/>
        <v>0</v>
      </c>
      <c r="AZ9" s="105"/>
      <c r="BA9" s="105"/>
      <c r="BB9" s="105"/>
      <c r="BC9" s="106"/>
      <c r="BD9" s="106"/>
      <c r="BE9" s="106"/>
      <c r="BF9" s="106"/>
    </row>
    <row r="10" ht="16.5" customHeight="1">
      <c r="A10" s="107"/>
      <c r="B10" s="108" t="s">
        <v>133</v>
      </c>
      <c r="C10" s="86" t="s">
        <v>74</v>
      </c>
      <c r="D10" s="87" t="s">
        <v>120</v>
      </c>
      <c r="E10" s="86" t="s">
        <v>132</v>
      </c>
      <c r="F10" s="88">
        <v>5.0</v>
      </c>
      <c r="G10" s="89">
        <v>235.0</v>
      </c>
      <c r="H10" s="90"/>
      <c r="I10" s="91"/>
      <c r="J10" s="109"/>
      <c r="K10" s="93"/>
      <c r="L10" s="94"/>
      <c r="M10" s="95"/>
      <c r="N10" s="96"/>
      <c r="O10" s="97"/>
      <c r="P10" s="98"/>
      <c r="Q10" s="99"/>
      <c r="R10" s="100"/>
      <c r="S10" s="101"/>
      <c r="T10" s="102">
        <f t="shared" si="2"/>
        <v>0</v>
      </c>
      <c r="U10" s="103">
        <f t="shared" si="3"/>
        <v>0</v>
      </c>
      <c r="V10" s="56">
        <f t="shared" si="4"/>
        <v>0</v>
      </c>
      <c r="W10" s="56"/>
      <c r="X10" s="56"/>
      <c r="Y10" s="56"/>
      <c r="Z10" s="56"/>
      <c r="AA10" s="56">
        <f>$V10*5</f>
        <v>0</v>
      </c>
      <c r="AB10" s="56"/>
      <c r="AC10" s="56"/>
      <c r="AD10" s="104"/>
      <c r="AE10" s="56"/>
      <c r="AF10" s="56">
        <v>2.0</v>
      </c>
      <c r="AG10" s="56">
        <v>3.0</v>
      </c>
      <c r="AH10" s="56"/>
      <c r="AI10" s="56"/>
      <c r="AJ10" s="56"/>
      <c r="AK10" s="56"/>
      <c r="AL10" s="56"/>
      <c r="AM10" s="56"/>
      <c r="AN10" s="56">
        <v>10.0</v>
      </c>
      <c r="AO10" s="104"/>
      <c r="AP10" s="56" t="str">
        <f t="shared" ref="AP10:AY10" si="13">IF(AE10="","",$V10*AE10)</f>
        <v/>
      </c>
      <c r="AQ10" s="56">
        <f t="shared" si="13"/>
        <v>0</v>
      </c>
      <c r="AR10" s="56">
        <f t="shared" si="13"/>
        <v>0</v>
      </c>
      <c r="AS10" s="56" t="str">
        <f t="shared" si="13"/>
        <v/>
      </c>
      <c r="AT10" s="56" t="str">
        <f t="shared" si="13"/>
        <v/>
      </c>
      <c r="AU10" s="56" t="str">
        <f t="shared" si="13"/>
        <v/>
      </c>
      <c r="AV10" s="56" t="str">
        <f t="shared" si="13"/>
        <v/>
      </c>
      <c r="AW10" s="56" t="str">
        <f t="shared" si="13"/>
        <v/>
      </c>
      <c r="AX10" s="56" t="str">
        <f t="shared" si="13"/>
        <v/>
      </c>
      <c r="AY10" s="56">
        <f t="shared" si="13"/>
        <v>0</v>
      </c>
      <c r="AZ10" s="105"/>
      <c r="BA10" s="105"/>
      <c r="BB10" s="105"/>
      <c r="BC10" s="106"/>
      <c r="BD10" s="106"/>
      <c r="BE10" s="106"/>
      <c r="BF10" s="106"/>
    </row>
    <row r="11" ht="16.5" customHeight="1">
      <c r="A11" s="107"/>
      <c r="B11" s="108" t="s">
        <v>134</v>
      </c>
      <c r="C11" s="86" t="s">
        <v>75</v>
      </c>
      <c r="D11" s="87" t="s">
        <v>120</v>
      </c>
      <c r="E11" s="86" t="s">
        <v>135</v>
      </c>
      <c r="F11" s="88">
        <v>1.0</v>
      </c>
      <c r="G11" s="89">
        <v>95.0</v>
      </c>
      <c r="H11" s="90"/>
      <c r="I11" s="91"/>
      <c r="J11" s="109"/>
      <c r="K11" s="93"/>
      <c r="L11" s="94"/>
      <c r="M11" s="95"/>
      <c r="N11" s="96"/>
      <c r="O11" s="97"/>
      <c r="P11" s="98"/>
      <c r="Q11" s="99"/>
      <c r="R11" s="100"/>
      <c r="S11" s="101"/>
      <c r="T11" s="102">
        <f t="shared" si="2"/>
        <v>0</v>
      </c>
      <c r="U11" s="103">
        <f t="shared" si="3"/>
        <v>0</v>
      </c>
      <c r="V11" s="56">
        <f t="shared" si="4"/>
        <v>0</v>
      </c>
      <c r="W11" s="56"/>
      <c r="X11" s="56"/>
      <c r="Y11" s="56"/>
      <c r="Z11" s="56"/>
      <c r="AA11" s="56"/>
      <c r="AB11" s="56">
        <f t="shared" ref="AB11:AB12" si="15">$V11*1</f>
        <v>0</v>
      </c>
      <c r="AC11" s="56"/>
      <c r="AD11" s="104"/>
      <c r="AE11" s="56"/>
      <c r="AF11" s="56"/>
      <c r="AG11" s="56"/>
      <c r="AH11" s="56"/>
      <c r="AI11" s="56"/>
      <c r="AJ11" s="56"/>
      <c r="AK11" s="56"/>
      <c r="AL11" s="56"/>
      <c r="AM11" s="56"/>
      <c r="AN11" s="56">
        <v>3.0</v>
      </c>
      <c r="AO11" s="104"/>
      <c r="AP11" s="56" t="str">
        <f t="shared" ref="AP11:AY11" si="14">IF(AE11="","",$V11*AE11)</f>
        <v/>
      </c>
      <c r="AQ11" s="56" t="str">
        <f t="shared" si="14"/>
        <v/>
      </c>
      <c r="AR11" s="56" t="str">
        <f t="shared" si="14"/>
        <v/>
      </c>
      <c r="AS11" s="56" t="str">
        <f t="shared" si="14"/>
        <v/>
      </c>
      <c r="AT11" s="56" t="str">
        <f t="shared" si="14"/>
        <v/>
      </c>
      <c r="AU11" s="56" t="str">
        <f t="shared" si="14"/>
        <v/>
      </c>
      <c r="AV11" s="56" t="str">
        <f t="shared" si="14"/>
        <v/>
      </c>
      <c r="AW11" s="56" t="str">
        <f t="shared" si="14"/>
        <v/>
      </c>
      <c r="AX11" s="56" t="str">
        <f t="shared" si="14"/>
        <v/>
      </c>
      <c r="AY11" s="56">
        <f t="shared" si="14"/>
        <v>0</v>
      </c>
      <c r="AZ11" s="105"/>
      <c r="BA11" s="105"/>
      <c r="BB11" s="105"/>
      <c r="BC11" s="106"/>
      <c r="BD11" s="106"/>
      <c r="BE11" s="106"/>
      <c r="BF11" s="106"/>
    </row>
    <row r="12" ht="16.5" customHeight="1">
      <c r="A12" s="107"/>
      <c r="B12" s="108" t="s">
        <v>136</v>
      </c>
      <c r="C12" s="86" t="s">
        <v>75</v>
      </c>
      <c r="D12" s="87" t="s">
        <v>120</v>
      </c>
      <c r="E12" s="86" t="s">
        <v>135</v>
      </c>
      <c r="F12" s="88">
        <v>1.0</v>
      </c>
      <c r="G12" s="89">
        <v>115.0</v>
      </c>
      <c r="H12" s="90"/>
      <c r="I12" s="91"/>
      <c r="J12" s="109"/>
      <c r="K12" s="93"/>
      <c r="L12" s="94"/>
      <c r="M12" s="95"/>
      <c r="N12" s="96"/>
      <c r="O12" s="97"/>
      <c r="P12" s="98"/>
      <c r="Q12" s="99"/>
      <c r="R12" s="100"/>
      <c r="S12" s="101"/>
      <c r="T12" s="102">
        <f t="shared" si="2"/>
        <v>0</v>
      </c>
      <c r="U12" s="103">
        <f t="shared" si="3"/>
        <v>0</v>
      </c>
      <c r="V12" s="56">
        <f t="shared" si="4"/>
        <v>0</v>
      </c>
      <c r="W12" s="56"/>
      <c r="X12" s="56"/>
      <c r="Y12" s="56"/>
      <c r="Z12" s="56"/>
      <c r="AA12" s="56"/>
      <c r="AB12" s="56">
        <f t="shared" si="15"/>
        <v>0</v>
      </c>
      <c r="AC12" s="56"/>
      <c r="AD12" s="104"/>
      <c r="AE12" s="56"/>
      <c r="AF12" s="56"/>
      <c r="AG12" s="56"/>
      <c r="AH12" s="56"/>
      <c r="AI12" s="56"/>
      <c r="AJ12" s="56"/>
      <c r="AK12" s="56"/>
      <c r="AL12" s="56"/>
      <c r="AM12" s="56"/>
      <c r="AN12" s="56">
        <v>3.0</v>
      </c>
      <c r="AO12" s="104"/>
      <c r="AP12" s="56" t="str">
        <f t="shared" ref="AP12:AY12" si="16">IF(AE12="","",$V12*AE12)</f>
        <v/>
      </c>
      <c r="AQ12" s="56" t="str">
        <f t="shared" si="16"/>
        <v/>
      </c>
      <c r="AR12" s="56" t="str">
        <f t="shared" si="16"/>
        <v/>
      </c>
      <c r="AS12" s="56" t="str">
        <f t="shared" si="16"/>
        <v/>
      </c>
      <c r="AT12" s="56" t="str">
        <f t="shared" si="16"/>
        <v/>
      </c>
      <c r="AU12" s="56" t="str">
        <f t="shared" si="16"/>
        <v/>
      </c>
      <c r="AV12" s="56" t="str">
        <f t="shared" si="16"/>
        <v/>
      </c>
      <c r="AW12" s="56" t="str">
        <f t="shared" si="16"/>
        <v/>
      </c>
      <c r="AX12" s="56" t="str">
        <f t="shared" si="16"/>
        <v/>
      </c>
      <c r="AY12" s="56">
        <f t="shared" si="16"/>
        <v>0</v>
      </c>
      <c r="AZ12" s="105"/>
      <c r="BA12" s="105"/>
      <c r="BB12" s="105"/>
      <c r="BC12" s="106"/>
      <c r="BD12" s="106"/>
      <c r="BE12" s="106"/>
      <c r="BF12" s="106"/>
    </row>
    <row r="13" ht="16.5" customHeight="1">
      <c r="A13" s="107"/>
      <c r="B13" s="108" t="s">
        <v>137</v>
      </c>
      <c r="C13" s="86" t="s">
        <v>74</v>
      </c>
      <c r="D13" s="87" t="s">
        <v>120</v>
      </c>
      <c r="E13" s="86" t="s">
        <v>132</v>
      </c>
      <c r="F13" s="88">
        <v>3.0</v>
      </c>
      <c r="G13" s="89">
        <v>147.5</v>
      </c>
      <c r="H13" s="90"/>
      <c r="I13" s="91"/>
      <c r="J13" s="109"/>
      <c r="K13" s="93"/>
      <c r="L13" s="94"/>
      <c r="M13" s="95"/>
      <c r="N13" s="96"/>
      <c r="O13" s="97"/>
      <c r="P13" s="98"/>
      <c r="Q13" s="99"/>
      <c r="R13" s="100"/>
      <c r="S13" s="101"/>
      <c r="T13" s="102">
        <f t="shared" si="2"/>
        <v>0</v>
      </c>
      <c r="U13" s="103">
        <f t="shared" si="3"/>
        <v>0</v>
      </c>
      <c r="V13" s="56">
        <f t="shared" si="4"/>
        <v>0</v>
      </c>
      <c r="W13" s="56"/>
      <c r="X13" s="56"/>
      <c r="Y13" s="56"/>
      <c r="Z13" s="56"/>
      <c r="AA13" s="56">
        <f t="shared" ref="AA13:AA14" si="18">$V13*3</f>
        <v>0</v>
      </c>
      <c r="AB13" s="56"/>
      <c r="AC13" s="56"/>
      <c r="AD13" s="104"/>
      <c r="AE13" s="56"/>
      <c r="AF13" s="56"/>
      <c r="AG13" s="56"/>
      <c r="AH13" s="56"/>
      <c r="AI13" s="56">
        <v>2.0</v>
      </c>
      <c r="AJ13" s="56">
        <v>1.0</v>
      </c>
      <c r="AK13" s="56"/>
      <c r="AL13" s="56"/>
      <c r="AM13" s="56"/>
      <c r="AN13" s="56">
        <v>10.0</v>
      </c>
      <c r="AO13" s="104"/>
      <c r="AP13" s="56" t="str">
        <f t="shared" ref="AP13:AY13" si="17">IF(AE13="","",$V13*AE13)</f>
        <v/>
      </c>
      <c r="AQ13" s="56" t="str">
        <f t="shared" si="17"/>
        <v/>
      </c>
      <c r="AR13" s="56" t="str">
        <f t="shared" si="17"/>
        <v/>
      </c>
      <c r="AS13" s="56" t="str">
        <f t="shared" si="17"/>
        <v/>
      </c>
      <c r="AT13" s="56">
        <f t="shared" si="17"/>
        <v>0</v>
      </c>
      <c r="AU13" s="56">
        <f t="shared" si="17"/>
        <v>0</v>
      </c>
      <c r="AV13" s="56" t="str">
        <f t="shared" si="17"/>
        <v/>
      </c>
      <c r="AW13" s="56" t="str">
        <f t="shared" si="17"/>
        <v/>
      </c>
      <c r="AX13" s="56" t="str">
        <f t="shared" si="17"/>
        <v/>
      </c>
      <c r="AY13" s="56">
        <f t="shared" si="17"/>
        <v>0</v>
      </c>
      <c r="AZ13" s="105"/>
      <c r="BA13" s="105"/>
      <c r="BB13" s="105"/>
      <c r="BC13" s="106"/>
      <c r="BD13" s="106"/>
      <c r="BE13" s="106"/>
      <c r="BF13" s="106"/>
    </row>
    <row r="14" ht="16.5" customHeight="1">
      <c r="A14" s="107"/>
      <c r="B14" s="108" t="s">
        <v>138</v>
      </c>
      <c r="C14" s="86" t="s">
        <v>74</v>
      </c>
      <c r="D14" s="87" t="s">
        <v>120</v>
      </c>
      <c r="E14" s="86" t="s">
        <v>132</v>
      </c>
      <c r="F14" s="88">
        <v>3.0</v>
      </c>
      <c r="G14" s="89">
        <v>210.0</v>
      </c>
      <c r="H14" s="90"/>
      <c r="I14" s="91"/>
      <c r="J14" s="109"/>
      <c r="K14" s="93"/>
      <c r="L14" s="94"/>
      <c r="M14" s="95"/>
      <c r="N14" s="96"/>
      <c r="O14" s="97"/>
      <c r="P14" s="98"/>
      <c r="Q14" s="99"/>
      <c r="R14" s="100"/>
      <c r="S14" s="101"/>
      <c r="T14" s="102">
        <f t="shared" si="2"/>
        <v>0</v>
      </c>
      <c r="U14" s="103">
        <f t="shared" si="3"/>
        <v>0</v>
      </c>
      <c r="V14" s="56">
        <f t="shared" si="4"/>
        <v>0</v>
      </c>
      <c r="W14" s="56"/>
      <c r="X14" s="56"/>
      <c r="Y14" s="56"/>
      <c r="Z14" s="56"/>
      <c r="AA14" s="56">
        <f t="shared" si="18"/>
        <v>0</v>
      </c>
      <c r="AB14" s="56"/>
      <c r="AC14" s="56"/>
      <c r="AD14" s="104"/>
      <c r="AE14" s="56"/>
      <c r="AF14" s="56"/>
      <c r="AG14" s="56"/>
      <c r="AH14" s="56"/>
      <c r="AI14" s="56"/>
      <c r="AJ14" s="56"/>
      <c r="AK14" s="56"/>
      <c r="AL14" s="56"/>
      <c r="AM14" s="56"/>
      <c r="AN14" s="56">
        <v>15.0</v>
      </c>
      <c r="AO14" s="104"/>
      <c r="AP14" s="56" t="str">
        <f t="shared" ref="AP14:AY14" si="19">IF(AE14="","",$V14*AE14)</f>
        <v/>
      </c>
      <c r="AQ14" s="56" t="str">
        <f t="shared" si="19"/>
        <v/>
      </c>
      <c r="AR14" s="56" t="str">
        <f t="shared" si="19"/>
        <v/>
      </c>
      <c r="AS14" s="56" t="str">
        <f t="shared" si="19"/>
        <v/>
      </c>
      <c r="AT14" s="56" t="str">
        <f t="shared" si="19"/>
        <v/>
      </c>
      <c r="AU14" s="56" t="str">
        <f t="shared" si="19"/>
        <v/>
      </c>
      <c r="AV14" s="56" t="str">
        <f t="shared" si="19"/>
        <v/>
      </c>
      <c r="AW14" s="56" t="str">
        <f t="shared" si="19"/>
        <v/>
      </c>
      <c r="AX14" s="56" t="str">
        <f t="shared" si="19"/>
        <v/>
      </c>
      <c r="AY14" s="56">
        <f t="shared" si="19"/>
        <v>0</v>
      </c>
      <c r="AZ14" s="105"/>
      <c r="BA14" s="105"/>
      <c r="BB14" s="105"/>
      <c r="BC14" s="106"/>
      <c r="BD14" s="106"/>
      <c r="BE14" s="106"/>
      <c r="BF14" s="106"/>
    </row>
    <row r="15" ht="16.5" customHeight="1">
      <c r="A15" s="107"/>
      <c r="B15" s="108" t="s">
        <v>139</v>
      </c>
      <c r="C15" s="86" t="s">
        <v>75</v>
      </c>
      <c r="D15" s="87" t="s">
        <v>120</v>
      </c>
      <c r="E15" s="86" t="s">
        <v>140</v>
      </c>
      <c r="F15" s="88">
        <v>1.0</v>
      </c>
      <c r="G15" s="89">
        <v>147.5</v>
      </c>
      <c r="H15" s="90"/>
      <c r="I15" s="91"/>
      <c r="J15" s="109"/>
      <c r="K15" s="93"/>
      <c r="L15" s="94"/>
      <c r="M15" s="95"/>
      <c r="N15" s="96"/>
      <c r="O15" s="97"/>
      <c r="P15" s="98"/>
      <c r="Q15" s="99"/>
      <c r="R15" s="100"/>
      <c r="S15" s="101"/>
      <c r="T15" s="102">
        <f t="shared" si="2"/>
        <v>0</v>
      </c>
      <c r="U15" s="103">
        <f t="shared" si="3"/>
        <v>0</v>
      </c>
      <c r="V15" s="56">
        <f t="shared" si="4"/>
        <v>0</v>
      </c>
      <c r="W15" s="56"/>
      <c r="X15" s="56"/>
      <c r="Y15" s="56"/>
      <c r="Z15" s="56"/>
      <c r="AA15" s="56"/>
      <c r="AB15" s="56">
        <f>$V15*1</f>
        <v>0</v>
      </c>
      <c r="AC15" s="56"/>
      <c r="AD15" s="104"/>
      <c r="AE15" s="56"/>
      <c r="AF15" s="56"/>
      <c r="AG15" s="56"/>
      <c r="AH15" s="56"/>
      <c r="AI15" s="56"/>
      <c r="AJ15" s="56"/>
      <c r="AK15" s="56"/>
      <c r="AL15" s="56"/>
      <c r="AM15" s="56"/>
      <c r="AN15" s="56">
        <v>5.0</v>
      </c>
      <c r="AO15" s="104"/>
      <c r="AP15" s="56" t="str">
        <f t="shared" ref="AP15:AY15" si="20">IF(AE15="","",$V15*AE15)</f>
        <v/>
      </c>
      <c r="AQ15" s="56" t="str">
        <f t="shared" si="20"/>
        <v/>
      </c>
      <c r="AR15" s="56" t="str">
        <f t="shared" si="20"/>
        <v/>
      </c>
      <c r="AS15" s="56" t="str">
        <f t="shared" si="20"/>
        <v/>
      </c>
      <c r="AT15" s="56" t="str">
        <f t="shared" si="20"/>
        <v/>
      </c>
      <c r="AU15" s="56" t="str">
        <f t="shared" si="20"/>
        <v/>
      </c>
      <c r="AV15" s="56" t="str">
        <f t="shared" si="20"/>
        <v/>
      </c>
      <c r="AW15" s="56" t="str">
        <f t="shared" si="20"/>
        <v/>
      </c>
      <c r="AX15" s="56" t="str">
        <f t="shared" si="20"/>
        <v/>
      </c>
      <c r="AY15" s="56">
        <f t="shared" si="20"/>
        <v>0</v>
      </c>
      <c r="AZ15" s="105"/>
      <c r="BA15" s="105"/>
      <c r="BB15" s="105"/>
      <c r="BC15" s="106"/>
      <c r="BD15" s="106"/>
      <c r="BE15" s="106"/>
      <c r="BF15" s="106"/>
    </row>
    <row r="16" ht="16.5" customHeight="1">
      <c r="A16" s="107"/>
      <c r="B16" s="110" t="s">
        <v>141</v>
      </c>
      <c r="C16" s="86" t="s">
        <v>74</v>
      </c>
      <c r="D16" s="111"/>
      <c r="E16" s="86" t="s">
        <v>132</v>
      </c>
      <c r="F16" s="88">
        <v>5.0</v>
      </c>
      <c r="G16" s="89">
        <v>360.0</v>
      </c>
      <c r="H16" s="90"/>
      <c r="I16" s="91"/>
      <c r="J16" s="109"/>
      <c r="K16" s="93"/>
      <c r="L16" s="94"/>
      <c r="M16" s="95"/>
      <c r="N16" s="96"/>
      <c r="O16" s="97"/>
      <c r="P16" s="98"/>
      <c r="Q16" s="99"/>
      <c r="R16" s="100"/>
      <c r="S16" s="101"/>
      <c r="T16" s="102">
        <f t="shared" si="2"/>
        <v>0</v>
      </c>
      <c r="U16" s="103">
        <f t="shared" si="3"/>
        <v>0</v>
      </c>
      <c r="V16" s="56">
        <f t="shared" si="4"/>
        <v>0</v>
      </c>
      <c r="W16" s="56"/>
      <c r="X16" s="56"/>
      <c r="Y16" s="56"/>
      <c r="Z16" s="56"/>
      <c r="AA16" s="56">
        <f t="shared" ref="AA16:AA17" si="22">V16*5</f>
        <v>0</v>
      </c>
      <c r="AB16" s="56"/>
      <c r="AC16" s="56"/>
      <c r="AD16" s="104"/>
      <c r="AE16" s="56"/>
      <c r="AF16" s="56">
        <v>3.0</v>
      </c>
      <c r="AG16" s="56">
        <v>2.0</v>
      </c>
      <c r="AH16" s="56"/>
      <c r="AI16" s="56"/>
      <c r="AJ16" s="56"/>
      <c r="AK16" s="56"/>
      <c r="AL16" s="56"/>
      <c r="AM16" s="56"/>
      <c r="AN16" s="56">
        <v>15.0</v>
      </c>
      <c r="AO16" s="104"/>
      <c r="AP16" s="56" t="str">
        <f t="shared" ref="AP16:AY16" si="21">IF(AE16="","",$V16*AE16)</f>
        <v/>
      </c>
      <c r="AQ16" s="56">
        <f t="shared" si="21"/>
        <v>0</v>
      </c>
      <c r="AR16" s="56">
        <f t="shared" si="21"/>
        <v>0</v>
      </c>
      <c r="AS16" s="56" t="str">
        <f t="shared" si="21"/>
        <v/>
      </c>
      <c r="AT16" s="56" t="str">
        <f t="shared" si="21"/>
        <v/>
      </c>
      <c r="AU16" s="56" t="str">
        <f t="shared" si="21"/>
        <v/>
      </c>
      <c r="AV16" s="56" t="str">
        <f t="shared" si="21"/>
        <v/>
      </c>
      <c r="AW16" s="56" t="str">
        <f t="shared" si="21"/>
        <v/>
      </c>
      <c r="AX16" s="56" t="str">
        <f t="shared" si="21"/>
        <v/>
      </c>
      <c r="AY16" s="56">
        <f t="shared" si="21"/>
        <v>0</v>
      </c>
      <c r="AZ16" s="105">
        <v>5.0</v>
      </c>
      <c r="BA16" s="105"/>
      <c r="BB16" s="105"/>
      <c r="BC16" s="106"/>
      <c r="BD16" s="106"/>
      <c r="BE16" s="106"/>
      <c r="BF16" s="106"/>
    </row>
    <row r="17" ht="16.5" customHeight="1">
      <c r="A17" s="107"/>
      <c r="B17" s="110" t="s">
        <v>142</v>
      </c>
      <c r="C17" s="86" t="s">
        <v>74</v>
      </c>
      <c r="D17" s="111"/>
      <c r="E17" s="86" t="s">
        <v>143</v>
      </c>
      <c r="F17" s="88">
        <v>5.0</v>
      </c>
      <c r="G17" s="89">
        <v>290.0</v>
      </c>
      <c r="H17" s="90"/>
      <c r="I17" s="91"/>
      <c r="J17" s="109"/>
      <c r="K17" s="93"/>
      <c r="L17" s="94"/>
      <c r="M17" s="95"/>
      <c r="N17" s="96"/>
      <c r="O17" s="97"/>
      <c r="P17" s="98"/>
      <c r="Q17" s="99"/>
      <c r="R17" s="100"/>
      <c r="S17" s="101"/>
      <c r="T17" s="102">
        <f t="shared" si="2"/>
        <v>0</v>
      </c>
      <c r="U17" s="103">
        <f t="shared" si="3"/>
        <v>0</v>
      </c>
      <c r="V17" s="56">
        <f t="shared" si="4"/>
        <v>0</v>
      </c>
      <c r="W17" s="56"/>
      <c r="X17" s="56"/>
      <c r="Y17" s="56"/>
      <c r="Z17" s="56"/>
      <c r="AA17" s="56">
        <f t="shared" si="22"/>
        <v>0</v>
      </c>
      <c r="AB17" s="56"/>
      <c r="AC17" s="56"/>
      <c r="AD17" s="104"/>
      <c r="AE17" s="56"/>
      <c r="AF17" s="56">
        <v>4.0</v>
      </c>
      <c r="AG17" s="56"/>
      <c r="AH17" s="56"/>
      <c r="AI17" s="56"/>
      <c r="AJ17" s="56"/>
      <c r="AK17" s="56"/>
      <c r="AL17" s="56"/>
      <c r="AM17" s="56"/>
      <c r="AN17" s="56">
        <v>15.0</v>
      </c>
      <c r="AO17" s="104"/>
      <c r="AP17" s="56" t="str">
        <f t="shared" ref="AP17:AY17" si="23">IF(AE17="","",$V17*AE17)</f>
        <v/>
      </c>
      <c r="AQ17" s="56">
        <f t="shared" si="23"/>
        <v>0</v>
      </c>
      <c r="AR17" s="56" t="str">
        <f t="shared" si="23"/>
        <v/>
      </c>
      <c r="AS17" s="56" t="str">
        <f t="shared" si="23"/>
        <v/>
      </c>
      <c r="AT17" s="56" t="str">
        <f t="shared" si="23"/>
        <v/>
      </c>
      <c r="AU17" s="56" t="str">
        <f t="shared" si="23"/>
        <v/>
      </c>
      <c r="AV17" s="56" t="str">
        <f t="shared" si="23"/>
        <v/>
      </c>
      <c r="AW17" s="56" t="str">
        <f t="shared" si="23"/>
        <v/>
      </c>
      <c r="AX17" s="56" t="str">
        <f t="shared" si="23"/>
        <v/>
      </c>
      <c r="AY17" s="56">
        <f t="shared" si="23"/>
        <v>0</v>
      </c>
      <c r="AZ17" s="105">
        <v>5.0</v>
      </c>
      <c r="BA17" s="105"/>
      <c r="BB17" s="105"/>
      <c r="BC17" s="106"/>
      <c r="BD17" s="106"/>
      <c r="BE17" s="106"/>
      <c r="BF17" s="106"/>
    </row>
    <row r="18" ht="16.5" customHeight="1">
      <c r="A18" s="107"/>
      <c r="B18" s="110" t="s">
        <v>144</v>
      </c>
      <c r="C18" s="86" t="s">
        <v>73</v>
      </c>
      <c r="D18" s="111"/>
      <c r="E18" s="86" t="s">
        <v>143</v>
      </c>
      <c r="F18" s="88">
        <v>10.0</v>
      </c>
      <c r="G18" s="89">
        <v>210.0</v>
      </c>
      <c r="H18" s="90"/>
      <c r="I18" s="91"/>
      <c r="J18" s="109"/>
      <c r="K18" s="93"/>
      <c r="L18" s="94"/>
      <c r="M18" s="95"/>
      <c r="N18" s="96"/>
      <c r="O18" s="97"/>
      <c r="P18" s="98"/>
      <c r="Q18" s="99"/>
      <c r="R18" s="100"/>
      <c r="S18" s="101"/>
      <c r="T18" s="102">
        <f t="shared" si="2"/>
        <v>0</v>
      </c>
      <c r="U18" s="103">
        <f t="shared" si="3"/>
        <v>0</v>
      </c>
      <c r="V18" s="56">
        <f t="shared" si="4"/>
        <v>0</v>
      </c>
      <c r="W18" s="56"/>
      <c r="X18" s="56"/>
      <c r="Y18" s="56"/>
      <c r="Z18" s="56">
        <f t="shared" ref="Z18:Z21" si="25">V18*10</f>
        <v>0</v>
      </c>
      <c r="AA18" s="56"/>
      <c r="AB18" s="56"/>
      <c r="AC18" s="56"/>
      <c r="AD18" s="104"/>
      <c r="AE18" s="56"/>
      <c r="AF18" s="56">
        <v>10.0</v>
      </c>
      <c r="AG18" s="56"/>
      <c r="AH18" s="56"/>
      <c r="AI18" s="56"/>
      <c r="AJ18" s="56"/>
      <c r="AK18" s="56"/>
      <c r="AL18" s="56"/>
      <c r="AM18" s="56"/>
      <c r="AN18" s="56">
        <v>30.0</v>
      </c>
      <c r="AO18" s="104"/>
      <c r="AP18" s="56" t="str">
        <f t="shared" ref="AP18:AY18" si="24">IF(AE18="","",$V18*AE18)</f>
        <v/>
      </c>
      <c r="AQ18" s="56">
        <f t="shared" si="24"/>
        <v>0</v>
      </c>
      <c r="AR18" s="56" t="str">
        <f t="shared" si="24"/>
        <v/>
      </c>
      <c r="AS18" s="56" t="str">
        <f t="shared" si="24"/>
        <v/>
      </c>
      <c r="AT18" s="56" t="str">
        <f t="shared" si="24"/>
        <v/>
      </c>
      <c r="AU18" s="56" t="str">
        <f t="shared" si="24"/>
        <v/>
      </c>
      <c r="AV18" s="56" t="str">
        <f t="shared" si="24"/>
        <v/>
      </c>
      <c r="AW18" s="56" t="str">
        <f t="shared" si="24"/>
        <v/>
      </c>
      <c r="AX18" s="56" t="str">
        <f t="shared" si="24"/>
        <v/>
      </c>
      <c r="AY18" s="56">
        <f t="shared" si="24"/>
        <v>0</v>
      </c>
      <c r="AZ18" s="105"/>
      <c r="BA18" s="105"/>
      <c r="BB18" s="105"/>
      <c r="BC18" s="106"/>
      <c r="BD18" s="106"/>
      <c r="BE18" s="106"/>
      <c r="BF18" s="106"/>
    </row>
    <row r="19" ht="16.5" customHeight="1">
      <c r="A19" s="107"/>
      <c r="B19" s="110" t="s">
        <v>145</v>
      </c>
      <c r="C19" s="86" t="s">
        <v>73</v>
      </c>
      <c r="D19" s="111"/>
      <c r="E19" s="86" t="s">
        <v>143</v>
      </c>
      <c r="F19" s="88">
        <v>10.0</v>
      </c>
      <c r="G19" s="89">
        <v>210.0</v>
      </c>
      <c r="H19" s="90"/>
      <c r="I19" s="91"/>
      <c r="J19" s="109"/>
      <c r="K19" s="93"/>
      <c r="L19" s="94"/>
      <c r="M19" s="95"/>
      <c r="N19" s="96"/>
      <c r="O19" s="97"/>
      <c r="P19" s="98"/>
      <c r="Q19" s="99"/>
      <c r="R19" s="100"/>
      <c r="S19" s="101"/>
      <c r="T19" s="102">
        <f t="shared" si="2"/>
        <v>0</v>
      </c>
      <c r="U19" s="103">
        <f t="shared" si="3"/>
        <v>0</v>
      </c>
      <c r="V19" s="56">
        <f t="shared" si="4"/>
        <v>0</v>
      </c>
      <c r="W19" s="56"/>
      <c r="X19" s="56"/>
      <c r="Y19" s="56"/>
      <c r="Z19" s="56">
        <f t="shared" si="25"/>
        <v>0</v>
      </c>
      <c r="AA19" s="56"/>
      <c r="AB19" s="56"/>
      <c r="AC19" s="56"/>
      <c r="AD19" s="104"/>
      <c r="AE19" s="56"/>
      <c r="AF19" s="56">
        <v>10.0</v>
      </c>
      <c r="AG19" s="56"/>
      <c r="AH19" s="56"/>
      <c r="AI19" s="56"/>
      <c r="AJ19" s="56"/>
      <c r="AK19" s="56"/>
      <c r="AL19" s="56"/>
      <c r="AM19" s="56"/>
      <c r="AN19" s="56">
        <v>20.0</v>
      </c>
      <c r="AO19" s="104"/>
      <c r="AP19" s="56" t="str">
        <f t="shared" ref="AP19:AY19" si="26">IF(AE19="","",$V19*AE19)</f>
        <v/>
      </c>
      <c r="AQ19" s="56">
        <f t="shared" si="26"/>
        <v>0</v>
      </c>
      <c r="AR19" s="56" t="str">
        <f t="shared" si="26"/>
        <v/>
      </c>
      <c r="AS19" s="56" t="str">
        <f t="shared" si="26"/>
        <v/>
      </c>
      <c r="AT19" s="56" t="str">
        <f t="shared" si="26"/>
        <v/>
      </c>
      <c r="AU19" s="56" t="str">
        <f t="shared" si="26"/>
        <v/>
      </c>
      <c r="AV19" s="56" t="str">
        <f t="shared" si="26"/>
        <v/>
      </c>
      <c r="AW19" s="56" t="str">
        <f t="shared" si="26"/>
        <v/>
      </c>
      <c r="AX19" s="56" t="str">
        <f t="shared" si="26"/>
        <v/>
      </c>
      <c r="AY19" s="56">
        <f t="shared" si="26"/>
        <v>0</v>
      </c>
      <c r="AZ19" s="105"/>
      <c r="BA19" s="105"/>
      <c r="BB19" s="105"/>
      <c r="BC19" s="106"/>
      <c r="BD19" s="106"/>
      <c r="BE19" s="106"/>
      <c r="BF19" s="106"/>
    </row>
    <row r="20" ht="16.5" customHeight="1">
      <c r="A20" s="107"/>
      <c r="B20" s="110" t="s">
        <v>146</v>
      </c>
      <c r="C20" s="86" t="s">
        <v>73</v>
      </c>
      <c r="D20" s="111"/>
      <c r="E20" s="86" t="s">
        <v>147</v>
      </c>
      <c r="F20" s="88">
        <v>10.0</v>
      </c>
      <c r="G20" s="89">
        <v>115.0</v>
      </c>
      <c r="H20" s="90"/>
      <c r="I20" s="91"/>
      <c r="J20" s="109"/>
      <c r="K20" s="93"/>
      <c r="L20" s="94"/>
      <c r="M20" s="95"/>
      <c r="N20" s="96"/>
      <c r="O20" s="97"/>
      <c r="P20" s="98"/>
      <c r="Q20" s="99"/>
      <c r="R20" s="100"/>
      <c r="S20" s="101"/>
      <c r="T20" s="102">
        <f t="shared" si="2"/>
        <v>0</v>
      </c>
      <c r="U20" s="103">
        <f t="shared" si="3"/>
        <v>0</v>
      </c>
      <c r="V20" s="56">
        <f t="shared" si="4"/>
        <v>0</v>
      </c>
      <c r="W20" s="56"/>
      <c r="X20" s="56"/>
      <c r="Y20" s="56"/>
      <c r="Z20" s="56">
        <f t="shared" si="25"/>
        <v>0</v>
      </c>
      <c r="AA20" s="56"/>
      <c r="AB20" s="56"/>
      <c r="AC20" s="56"/>
      <c r="AD20" s="104"/>
      <c r="AE20" s="56"/>
      <c r="AF20" s="56"/>
      <c r="AG20" s="56"/>
      <c r="AH20" s="56"/>
      <c r="AI20" s="56"/>
      <c r="AJ20" s="56"/>
      <c r="AK20" s="56"/>
      <c r="AL20" s="56"/>
      <c r="AM20" s="56"/>
      <c r="AN20" s="56">
        <v>30.0</v>
      </c>
      <c r="AO20" s="104"/>
      <c r="AP20" s="56" t="str">
        <f t="shared" ref="AP20:AY20" si="27">IF(AE20="","",$V20*AE20)</f>
        <v/>
      </c>
      <c r="AQ20" s="56" t="str">
        <f t="shared" si="27"/>
        <v/>
      </c>
      <c r="AR20" s="56" t="str">
        <f t="shared" si="27"/>
        <v/>
      </c>
      <c r="AS20" s="56" t="str">
        <f t="shared" si="27"/>
        <v/>
      </c>
      <c r="AT20" s="56" t="str">
        <f t="shared" si="27"/>
        <v/>
      </c>
      <c r="AU20" s="56" t="str">
        <f t="shared" si="27"/>
        <v/>
      </c>
      <c r="AV20" s="56" t="str">
        <f t="shared" si="27"/>
        <v/>
      </c>
      <c r="AW20" s="56" t="str">
        <f t="shared" si="27"/>
        <v/>
      </c>
      <c r="AX20" s="56" t="str">
        <f t="shared" si="27"/>
        <v/>
      </c>
      <c r="AY20" s="56">
        <f t="shared" si="27"/>
        <v>0</v>
      </c>
      <c r="AZ20" s="105"/>
      <c r="BA20" s="105"/>
      <c r="BB20" s="105"/>
      <c r="BC20" s="106"/>
      <c r="BD20" s="106"/>
      <c r="BE20" s="106"/>
      <c r="BF20" s="106"/>
    </row>
    <row r="21" ht="16.5" customHeight="1">
      <c r="A21" s="107"/>
      <c r="B21" s="110" t="s">
        <v>148</v>
      </c>
      <c r="C21" s="86" t="s">
        <v>73</v>
      </c>
      <c r="D21" s="111"/>
      <c r="E21" s="86" t="s">
        <v>143</v>
      </c>
      <c r="F21" s="88">
        <v>10.0</v>
      </c>
      <c r="G21" s="89">
        <v>115.0</v>
      </c>
      <c r="H21" s="90"/>
      <c r="I21" s="91"/>
      <c r="J21" s="109"/>
      <c r="K21" s="93"/>
      <c r="L21" s="94"/>
      <c r="M21" s="95"/>
      <c r="N21" s="96"/>
      <c r="O21" s="97"/>
      <c r="P21" s="98"/>
      <c r="Q21" s="99"/>
      <c r="R21" s="100"/>
      <c r="S21" s="101"/>
      <c r="T21" s="102">
        <f t="shared" si="2"/>
        <v>0</v>
      </c>
      <c r="U21" s="103">
        <f t="shared" si="3"/>
        <v>0</v>
      </c>
      <c r="V21" s="56">
        <f t="shared" si="4"/>
        <v>0</v>
      </c>
      <c r="W21" s="56"/>
      <c r="X21" s="56"/>
      <c r="Y21" s="56"/>
      <c r="Z21" s="56">
        <f t="shared" si="25"/>
        <v>0</v>
      </c>
      <c r="AA21" s="56"/>
      <c r="AB21" s="56"/>
      <c r="AC21" s="56"/>
      <c r="AD21" s="104"/>
      <c r="AE21" s="56"/>
      <c r="AF21" s="56"/>
      <c r="AG21" s="56">
        <v>10.0</v>
      </c>
      <c r="AH21" s="56"/>
      <c r="AI21" s="56"/>
      <c r="AJ21" s="56"/>
      <c r="AK21" s="56"/>
      <c r="AL21" s="56"/>
      <c r="AM21" s="56"/>
      <c r="AN21" s="56">
        <v>20.0</v>
      </c>
      <c r="AO21" s="104"/>
      <c r="AP21" s="56" t="str">
        <f t="shared" ref="AP21:AY21" si="28">IF(AE21="","",$V21*AE21)</f>
        <v/>
      </c>
      <c r="AQ21" s="56" t="str">
        <f t="shared" si="28"/>
        <v/>
      </c>
      <c r="AR21" s="56">
        <f t="shared" si="28"/>
        <v>0</v>
      </c>
      <c r="AS21" s="56" t="str">
        <f t="shared" si="28"/>
        <v/>
      </c>
      <c r="AT21" s="56" t="str">
        <f t="shared" si="28"/>
        <v/>
      </c>
      <c r="AU21" s="56" t="str">
        <f t="shared" si="28"/>
        <v/>
      </c>
      <c r="AV21" s="56" t="str">
        <f t="shared" si="28"/>
        <v/>
      </c>
      <c r="AW21" s="56" t="str">
        <f t="shared" si="28"/>
        <v/>
      </c>
      <c r="AX21" s="56" t="str">
        <f t="shared" si="28"/>
        <v/>
      </c>
      <c r="AY21" s="56">
        <f t="shared" si="28"/>
        <v>0</v>
      </c>
      <c r="AZ21" s="105"/>
      <c r="BA21" s="105"/>
      <c r="BB21" s="105"/>
      <c r="BC21" s="106"/>
      <c r="BD21" s="106"/>
      <c r="BE21" s="106"/>
      <c r="BF21" s="106"/>
    </row>
    <row r="22" ht="16.5" customHeight="1">
      <c r="A22" s="107"/>
      <c r="B22" s="110" t="s">
        <v>149</v>
      </c>
      <c r="C22" s="86" t="s">
        <v>123</v>
      </c>
      <c r="D22" s="111"/>
      <c r="E22" s="86" t="s">
        <v>147</v>
      </c>
      <c r="F22" s="88">
        <v>10.0</v>
      </c>
      <c r="G22" s="89">
        <v>70.0</v>
      </c>
      <c r="H22" s="90"/>
      <c r="I22" s="91"/>
      <c r="J22" s="109"/>
      <c r="K22" s="93"/>
      <c r="L22" s="94"/>
      <c r="M22" s="95"/>
      <c r="N22" s="96"/>
      <c r="O22" s="97"/>
      <c r="P22" s="98"/>
      <c r="Q22" s="99"/>
      <c r="R22" s="100"/>
      <c r="S22" s="101"/>
      <c r="T22" s="102">
        <f t="shared" si="2"/>
        <v>0</v>
      </c>
      <c r="U22" s="103">
        <f t="shared" si="3"/>
        <v>0</v>
      </c>
      <c r="V22" s="56">
        <f t="shared" si="4"/>
        <v>0</v>
      </c>
      <c r="W22" s="56"/>
      <c r="X22" s="56"/>
      <c r="Y22" s="56">
        <f>V22*5</f>
        <v>0</v>
      </c>
      <c r="Z22" s="56">
        <f>V22*5</f>
        <v>0</v>
      </c>
      <c r="AA22" s="56"/>
      <c r="AB22" s="56"/>
      <c r="AC22" s="56"/>
      <c r="AD22" s="104"/>
      <c r="AE22" s="56"/>
      <c r="AF22" s="56"/>
      <c r="AG22" s="56"/>
      <c r="AH22" s="56"/>
      <c r="AI22" s="56"/>
      <c r="AJ22" s="56"/>
      <c r="AK22" s="56"/>
      <c r="AL22" s="56"/>
      <c r="AM22" s="56"/>
      <c r="AN22" s="56">
        <v>20.0</v>
      </c>
      <c r="AO22" s="104"/>
      <c r="AP22" s="56" t="str">
        <f t="shared" ref="AP22:AY22" si="29">IF(AE22="","",$V22*AE22)</f>
        <v/>
      </c>
      <c r="AQ22" s="56" t="str">
        <f t="shared" si="29"/>
        <v/>
      </c>
      <c r="AR22" s="56" t="str">
        <f t="shared" si="29"/>
        <v/>
      </c>
      <c r="AS22" s="56" t="str">
        <f t="shared" si="29"/>
        <v/>
      </c>
      <c r="AT22" s="56" t="str">
        <f t="shared" si="29"/>
        <v/>
      </c>
      <c r="AU22" s="56" t="str">
        <f t="shared" si="29"/>
        <v/>
      </c>
      <c r="AV22" s="56" t="str">
        <f t="shared" si="29"/>
        <v/>
      </c>
      <c r="AW22" s="56" t="str">
        <f t="shared" si="29"/>
        <v/>
      </c>
      <c r="AX22" s="56" t="str">
        <f t="shared" si="29"/>
        <v/>
      </c>
      <c r="AY22" s="56">
        <f t="shared" si="29"/>
        <v>0</v>
      </c>
      <c r="AZ22" s="105"/>
      <c r="BA22" s="105"/>
      <c r="BB22" s="105"/>
      <c r="BC22" s="106"/>
      <c r="BD22" s="106"/>
      <c r="BE22" s="106"/>
      <c r="BF22" s="106"/>
    </row>
    <row r="23" ht="16.5" customHeight="1">
      <c r="A23" s="112"/>
      <c r="B23" s="110" t="s">
        <v>150</v>
      </c>
      <c r="C23" s="86" t="s">
        <v>72</v>
      </c>
      <c r="D23" s="111"/>
      <c r="E23" s="86" t="s">
        <v>147</v>
      </c>
      <c r="F23" s="88">
        <v>10.0</v>
      </c>
      <c r="G23" s="89">
        <v>65.0</v>
      </c>
      <c r="H23" s="90"/>
      <c r="I23" s="91"/>
      <c r="J23" s="109"/>
      <c r="K23" s="93"/>
      <c r="L23" s="94"/>
      <c r="M23" s="95"/>
      <c r="N23" s="96"/>
      <c r="O23" s="97"/>
      <c r="P23" s="98"/>
      <c r="Q23" s="99"/>
      <c r="R23" s="100"/>
      <c r="S23" s="101"/>
      <c r="T23" s="102">
        <f t="shared" si="2"/>
        <v>0</v>
      </c>
      <c r="U23" s="103">
        <f t="shared" si="3"/>
        <v>0</v>
      </c>
      <c r="V23" s="56">
        <f t="shared" si="4"/>
        <v>0</v>
      </c>
      <c r="W23" s="56"/>
      <c r="X23" s="56"/>
      <c r="Y23" s="56">
        <f>V23*10</f>
        <v>0</v>
      </c>
      <c r="Z23" s="56"/>
      <c r="AA23" s="56"/>
      <c r="AB23" s="56"/>
      <c r="AC23" s="56"/>
      <c r="AD23" s="104"/>
      <c r="AE23" s="56"/>
      <c r="AF23" s="56"/>
      <c r="AG23" s="56"/>
      <c r="AH23" s="56"/>
      <c r="AI23" s="56"/>
      <c r="AJ23" s="56"/>
      <c r="AK23" s="56"/>
      <c r="AL23" s="56"/>
      <c r="AM23" s="56"/>
      <c r="AN23" s="56">
        <v>20.0</v>
      </c>
      <c r="AO23" s="104"/>
      <c r="AP23" s="56" t="str">
        <f t="shared" ref="AP23:AY23" si="30">IF(AE23="","",$V23*AE23)</f>
        <v/>
      </c>
      <c r="AQ23" s="56" t="str">
        <f t="shared" si="30"/>
        <v/>
      </c>
      <c r="AR23" s="56" t="str">
        <f t="shared" si="30"/>
        <v/>
      </c>
      <c r="AS23" s="56" t="str">
        <f t="shared" si="30"/>
        <v/>
      </c>
      <c r="AT23" s="56" t="str">
        <f t="shared" si="30"/>
        <v/>
      </c>
      <c r="AU23" s="56" t="str">
        <f t="shared" si="30"/>
        <v/>
      </c>
      <c r="AV23" s="56" t="str">
        <f t="shared" si="30"/>
        <v/>
      </c>
      <c r="AW23" s="56" t="str">
        <f t="shared" si="30"/>
        <v/>
      </c>
      <c r="AX23" s="56" t="str">
        <f t="shared" si="30"/>
        <v/>
      </c>
      <c r="AY23" s="56">
        <f t="shared" si="30"/>
        <v>0</v>
      </c>
      <c r="AZ23" s="105"/>
      <c r="BA23" s="105"/>
      <c r="BB23" s="105"/>
      <c r="BC23" s="106"/>
      <c r="BD23" s="106"/>
      <c r="BE23" s="106"/>
      <c r="BF23" s="106"/>
    </row>
    <row r="24" ht="9.75" customHeight="1">
      <c r="A24" s="80"/>
      <c r="B24" s="113"/>
      <c r="C24" s="65"/>
      <c r="D24" s="65"/>
      <c r="E24" s="65"/>
      <c r="F24" s="65"/>
      <c r="G24" s="65"/>
      <c r="H24" s="114"/>
      <c r="I24" s="114"/>
      <c r="J24" s="114"/>
      <c r="K24" s="114"/>
      <c r="L24" s="114"/>
      <c r="M24" s="114"/>
      <c r="N24" s="115"/>
      <c r="O24" s="114"/>
      <c r="P24" s="116"/>
      <c r="Q24" s="114"/>
      <c r="R24" s="114"/>
      <c r="S24" s="114"/>
      <c r="T24" s="65"/>
      <c r="U24" s="65"/>
      <c r="V24" s="117"/>
      <c r="W24" s="118"/>
      <c r="X24" s="118"/>
      <c r="Y24" s="118"/>
      <c r="Z24" s="118"/>
      <c r="AA24" s="118"/>
      <c r="AB24" s="118"/>
      <c r="AC24" s="119"/>
      <c r="AD24" s="80"/>
      <c r="AE24" s="120"/>
      <c r="AF24" s="120"/>
      <c r="AG24" s="120"/>
      <c r="AH24" s="120"/>
      <c r="AI24" s="120"/>
      <c r="AJ24" s="120"/>
      <c r="AK24" s="120"/>
      <c r="AL24" s="120"/>
      <c r="AM24" s="120"/>
      <c r="AN24" s="120"/>
      <c r="AO24" s="80"/>
      <c r="AP24" s="120"/>
      <c r="AQ24" s="120"/>
      <c r="AR24" s="120"/>
      <c r="AS24" s="120"/>
      <c r="AT24" s="120"/>
      <c r="AU24" s="120"/>
      <c r="AV24" s="120"/>
      <c r="AW24" s="120"/>
      <c r="AX24" s="120"/>
      <c r="AY24" s="120"/>
      <c r="AZ24" s="82"/>
      <c r="BA24" s="82"/>
      <c r="BB24" s="82"/>
      <c r="BC24" s="83"/>
      <c r="BD24" s="83"/>
      <c r="BE24" s="83"/>
      <c r="BF24" s="83"/>
    </row>
    <row r="25" ht="16.5" customHeight="1">
      <c r="A25" s="121" t="s">
        <v>151</v>
      </c>
      <c r="B25" s="122" t="s">
        <v>152</v>
      </c>
      <c r="C25" s="123" t="s">
        <v>70</v>
      </c>
      <c r="D25" s="124"/>
      <c r="E25" s="123" t="s">
        <v>153</v>
      </c>
      <c r="F25" s="125">
        <v>10.0</v>
      </c>
      <c r="G25" s="126">
        <v>37.5</v>
      </c>
      <c r="H25" s="127"/>
      <c r="I25" s="128"/>
      <c r="J25" s="129"/>
      <c r="K25" s="130"/>
      <c r="L25" s="131"/>
      <c r="M25" s="132"/>
      <c r="N25" s="133"/>
      <c r="O25" s="134"/>
      <c r="P25" s="135"/>
      <c r="Q25" s="136"/>
      <c r="R25" s="137"/>
      <c r="S25" s="138"/>
      <c r="T25" s="102">
        <f t="shared" ref="T25:T58" si="32">SUM(H25:S25)*G25</f>
        <v>0</v>
      </c>
      <c r="U25" s="103">
        <f t="shared" ref="U25:U58" si="33">SUM(H25:S25)*F25</f>
        <v>0</v>
      </c>
      <c r="V25" s="56">
        <f t="shared" ref="V25:V58" si="34">SUM(H25:S25)</f>
        <v>0</v>
      </c>
      <c r="W25" s="139">
        <f>$V25*10</f>
        <v>0</v>
      </c>
      <c r="X25" s="139" t="s">
        <v>154</v>
      </c>
      <c r="Y25" s="139"/>
      <c r="Z25" s="139"/>
      <c r="AA25" s="139"/>
      <c r="AB25" s="139"/>
      <c r="AC25" s="139"/>
      <c r="AD25" s="104"/>
      <c r="AE25" s="56"/>
      <c r="AF25" s="56"/>
      <c r="AG25" s="56"/>
      <c r="AH25" s="56"/>
      <c r="AI25" s="56"/>
      <c r="AJ25" s="56"/>
      <c r="AK25" s="56"/>
      <c r="AL25" s="56"/>
      <c r="AM25" s="56"/>
      <c r="AN25" s="56">
        <v>20.0</v>
      </c>
      <c r="AO25" s="104"/>
      <c r="AP25" s="56" t="str">
        <f t="shared" ref="AP25:AY25" si="31">IF(AE25="","",$V25*AE25)</f>
        <v/>
      </c>
      <c r="AQ25" s="56" t="str">
        <f t="shared" si="31"/>
        <v/>
      </c>
      <c r="AR25" s="56" t="str">
        <f t="shared" si="31"/>
        <v/>
      </c>
      <c r="AS25" s="56" t="str">
        <f t="shared" si="31"/>
        <v/>
      </c>
      <c r="AT25" s="56" t="str">
        <f t="shared" si="31"/>
        <v/>
      </c>
      <c r="AU25" s="56" t="str">
        <f t="shared" si="31"/>
        <v/>
      </c>
      <c r="AV25" s="56" t="str">
        <f t="shared" si="31"/>
        <v/>
      </c>
      <c r="AW25" s="56" t="str">
        <f t="shared" si="31"/>
        <v/>
      </c>
      <c r="AX25" s="56" t="str">
        <f t="shared" si="31"/>
        <v/>
      </c>
      <c r="AY25" s="56">
        <f t="shared" si="31"/>
        <v>0</v>
      </c>
      <c r="AZ25" s="105"/>
      <c r="BA25" s="105"/>
      <c r="BB25" s="105"/>
      <c r="BC25" s="106"/>
      <c r="BD25" s="106"/>
      <c r="BE25" s="106"/>
      <c r="BF25" s="106"/>
    </row>
    <row r="26" ht="16.5" customHeight="1">
      <c r="A26" s="107"/>
      <c r="B26" s="110" t="s">
        <v>155</v>
      </c>
      <c r="C26" s="86" t="s">
        <v>71</v>
      </c>
      <c r="D26" s="140"/>
      <c r="E26" s="86" t="s">
        <v>127</v>
      </c>
      <c r="F26" s="141">
        <v>20.0</v>
      </c>
      <c r="G26" s="126">
        <v>120.0</v>
      </c>
      <c r="H26" s="90"/>
      <c r="I26" s="91"/>
      <c r="J26" s="109"/>
      <c r="K26" s="93"/>
      <c r="L26" s="94"/>
      <c r="M26" s="95"/>
      <c r="N26" s="96"/>
      <c r="O26" s="97"/>
      <c r="P26" s="98"/>
      <c r="Q26" s="99"/>
      <c r="R26" s="100"/>
      <c r="S26" s="101"/>
      <c r="T26" s="102">
        <f t="shared" si="32"/>
        <v>0</v>
      </c>
      <c r="U26" s="103">
        <f t="shared" si="33"/>
        <v>0</v>
      </c>
      <c r="V26" s="56">
        <f t="shared" si="34"/>
        <v>0</v>
      </c>
      <c r="W26" s="56"/>
      <c r="X26" s="56">
        <f>$V26*20</f>
        <v>0</v>
      </c>
      <c r="Y26" s="56"/>
      <c r="Z26" s="56"/>
      <c r="AA26" s="56"/>
      <c r="AB26" s="56"/>
      <c r="AC26" s="56"/>
      <c r="AD26" s="104"/>
      <c r="AE26" s="56"/>
      <c r="AF26" s="56"/>
      <c r="AG26" s="56"/>
      <c r="AH26" s="56"/>
      <c r="AI26" s="56"/>
      <c r="AJ26" s="56"/>
      <c r="AK26" s="56"/>
      <c r="AL26" s="56"/>
      <c r="AM26" s="56"/>
      <c r="AN26" s="56">
        <v>40.0</v>
      </c>
      <c r="AO26" s="104"/>
      <c r="AP26" s="56" t="str">
        <f t="shared" ref="AP26:AY26" si="35">IF(AE26="","",$V26*AE26)</f>
        <v/>
      </c>
      <c r="AQ26" s="56" t="str">
        <f t="shared" si="35"/>
        <v/>
      </c>
      <c r="AR26" s="56" t="str">
        <f t="shared" si="35"/>
        <v/>
      </c>
      <c r="AS26" s="56" t="str">
        <f t="shared" si="35"/>
        <v/>
      </c>
      <c r="AT26" s="56" t="str">
        <f t="shared" si="35"/>
        <v/>
      </c>
      <c r="AU26" s="56" t="str">
        <f t="shared" si="35"/>
        <v/>
      </c>
      <c r="AV26" s="56" t="str">
        <f t="shared" si="35"/>
        <v/>
      </c>
      <c r="AW26" s="56" t="str">
        <f t="shared" si="35"/>
        <v/>
      </c>
      <c r="AX26" s="56" t="str">
        <f t="shared" si="35"/>
        <v/>
      </c>
      <c r="AY26" s="56">
        <f t="shared" si="35"/>
        <v>0</v>
      </c>
      <c r="AZ26" s="105"/>
      <c r="BA26" s="105"/>
      <c r="BB26" s="105"/>
      <c r="BC26" s="106"/>
      <c r="BD26" s="106"/>
      <c r="BE26" s="106"/>
      <c r="BF26" s="106"/>
    </row>
    <row r="27" ht="15.75" customHeight="1">
      <c r="A27" s="107"/>
      <c r="B27" s="110" t="s">
        <v>156</v>
      </c>
      <c r="C27" s="86" t="s">
        <v>71</v>
      </c>
      <c r="D27" s="140"/>
      <c r="E27" s="86" t="s">
        <v>153</v>
      </c>
      <c r="F27" s="88">
        <v>15.0</v>
      </c>
      <c r="G27" s="126">
        <v>70.0</v>
      </c>
      <c r="H27" s="90"/>
      <c r="I27" s="91"/>
      <c r="J27" s="109"/>
      <c r="K27" s="93"/>
      <c r="L27" s="94"/>
      <c r="M27" s="95"/>
      <c r="N27" s="96"/>
      <c r="O27" s="97"/>
      <c r="P27" s="98"/>
      <c r="Q27" s="99"/>
      <c r="R27" s="100"/>
      <c r="S27" s="101"/>
      <c r="T27" s="102">
        <f t="shared" si="32"/>
        <v>0</v>
      </c>
      <c r="U27" s="103">
        <f t="shared" si="33"/>
        <v>0</v>
      </c>
      <c r="V27" s="56">
        <f t="shared" si="34"/>
        <v>0</v>
      </c>
      <c r="W27" s="56"/>
      <c r="X27" s="56">
        <f>$V27*15</f>
        <v>0</v>
      </c>
      <c r="Y27" s="56"/>
      <c r="Z27" s="56"/>
      <c r="AA27" s="56"/>
      <c r="AB27" s="56"/>
      <c r="AC27" s="56"/>
      <c r="AD27" s="104"/>
      <c r="AE27" s="56">
        <v>15.0</v>
      </c>
      <c r="AF27" s="56"/>
      <c r="AG27" s="56"/>
      <c r="AH27" s="56"/>
      <c r="AI27" s="56"/>
      <c r="AJ27" s="56"/>
      <c r="AK27" s="56"/>
      <c r="AL27" s="56"/>
      <c r="AM27" s="56"/>
      <c r="AN27" s="56">
        <v>0.0</v>
      </c>
      <c r="AO27" s="104"/>
      <c r="AP27" s="56">
        <f t="shared" ref="AP27:AY27" si="36">IF(AE27="","",$V27*AE27)</f>
        <v>0</v>
      </c>
      <c r="AQ27" s="56" t="str">
        <f t="shared" si="36"/>
        <v/>
      </c>
      <c r="AR27" s="56" t="str">
        <f t="shared" si="36"/>
        <v/>
      </c>
      <c r="AS27" s="56" t="str">
        <f t="shared" si="36"/>
        <v/>
      </c>
      <c r="AT27" s="56" t="str">
        <f t="shared" si="36"/>
        <v/>
      </c>
      <c r="AU27" s="56" t="str">
        <f t="shared" si="36"/>
        <v/>
      </c>
      <c r="AV27" s="56" t="str">
        <f t="shared" si="36"/>
        <v/>
      </c>
      <c r="AW27" s="56" t="str">
        <f t="shared" si="36"/>
        <v/>
      </c>
      <c r="AX27" s="56" t="str">
        <f t="shared" si="36"/>
        <v/>
      </c>
      <c r="AY27" s="56">
        <f t="shared" si="36"/>
        <v>0</v>
      </c>
      <c r="AZ27" s="105"/>
      <c r="BA27" s="105"/>
      <c r="BB27" s="105"/>
      <c r="BC27" s="106"/>
      <c r="BD27" s="106"/>
      <c r="BE27" s="106"/>
      <c r="BF27" s="106"/>
    </row>
    <row r="28" ht="17.25" customHeight="1">
      <c r="A28" s="107"/>
      <c r="B28" s="110" t="s">
        <v>157</v>
      </c>
      <c r="C28" s="86" t="s">
        <v>71</v>
      </c>
      <c r="D28" s="140"/>
      <c r="E28" s="86" t="s">
        <v>121</v>
      </c>
      <c r="F28" s="88">
        <v>10.0</v>
      </c>
      <c r="G28" s="126">
        <v>70.0</v>
      </c>
      <c r="H28" s="90"/>
      <c r="I28" s="91"/>
      <c r="J28" s="109"/>
      <c r="K28" s="93"/>
      <c r="L28" s="94"/>
      <c r="M28" s="95"/>
      <c r="N28" s="96"/>
      <c r="O28" s="97"/>
      <c r="P28" s="98"/>
      <c r="Q28" s="99"/>
      <c r="R28" s="100"/>
      <c r="S28" s="101"/>
      <c r="T28" s="102">
        <f t="shared" si="32"/>
        <v>0</v>
      </c>
      <c r="U28" s="103">
        <f t="shared" si="33"/>
        <v>0</v>
      </c>
      <c r="V28" s="56">
        <f t="shared" si="34"/>
        <v>0</v>
      </c>
      <c r="W28" s="56"/>
      <c r="X28" s="56">
        <f t="shared" ref="X28:X30" si="38">$V28*10</f>
        <v>0</v>
      </c>
      <c r="Y28" s="56"/>
      <c r="Z28" s="56"/>
      <c r="AA28" s="56"/>
      <c r="AB28" s="56"/>
      <c r="AC28" s="56"/>
      <c r="AD28" s="104"/>
      <c r="AE28" s="56"/>
      <c r="AF28" s="56">
        <v>10.0</v>
      </c>
      <c r="AG28" s="56"/>
      <c r="AH28" s="56"/>
      <c r="AI28" s="56"/>
      <c r="AJ28" s="56"/>
      <c r="AK28" s="56"/>
      <c r="AL28" s="56"/>
      <c r="AM28" s="56"/>
      <c r="AN28" s="56">
        <v>20.0</v>
      </c>
      <c r="AO28" s="104"/>
      <c r="AP28" s="56" t="str">
        <f t="shared" ref="AP28:AY28" si="37">IF(AE28="","",$V28*AE28)</f>
        <v/>
      </c>
      <c r="AQ28" s="56">
        <f t="shared" si="37"/>
        <v>0</v>
      </c>
      <c r="AR28" s="56" t="str">
        <f t="shared" si="37"/>
        <v/>
      </c>
      <c r="AS28" s="56" t="str">
        <f t="shared" si="37"/>
        <v/>
      </c>
      <c r="AT28" s="56" t="str">
        <f t="shared" si="37"/>
        <v/>
      </c>
      <c r="AU28" s="56" t="str">
        <f t="shared" si="37"/>
        <v/>
      </c>
      <c r="AV28" s="56" t="str">
        <f t="shared" si="37"/>
        <v/>
      </c>
      <c r="AW28" s="56" t="str">
        <f t="shared" si="37"/>
        <v/>
      </c>
      <c r="AX28" s="56" t="str">
        <f t="shared" si="37"/>
        <v/>
      </c>
      <c r="AY28" s="56">
        <f t="shared" si="37"/>
        <v>0</v>
      </c>
      <c r="AZ28" s="105"/>
      <c r="BA28" s="105"/>
      <c r="BB28" s="105"/>
      <c r="BC28" s="106"/>
      <c r="BD28" s="106"/>
      <c r="BE28" s="106"/>
      <c r="BF28" s="106"/>
    </row>
    <row r="29" ht="16.5" customHeight="1">
      <c r="A29" s="107"/>
      <c r="B29" s="110" t="s">
        <v>158</v>
      </c>
      <c r="C29" s="86" t="s">
        <v>159</v>
      </c>
      <c r="D29" s="140"/>
      <c r="E29" s="86" t="s">
        <v>153</v>
      </c>
      <c r="F29" s="88">
        <v>10.0</v>
      </c>
      <c r="G29" s="126">
        <v>65.0</v>
      </c>
      <c r="H29" s="90"/>
      <c r="I29" s="91"/>
      <c r="J29" s="109"/>
      <c r="K29" s="93"/>
      <c r="L29" s="94"/>
      <c r="M29" s="95"/>
      <c r="N29" s="96"/>
      <c r="O29" s="97"/>
      <c r="P29" s="98"/>
      <c r="Q29" s="99"/>
      <c r="R29" s="100"/>
      <c r="S29" s="101"/>
      <c r="T29" s="102">
        <f t="shared" si="32"/>
        <v>0</v>
      </c>
      <c r="U29" s="103">
        <f t="shared" si="33"/>
        <v>0</v>
      </c>
      <c r="V29" s="56">
        <f t="shared" si="34"/>
        <v>0</v>
      </c>
      <c r="W29" s="56"/>
      <c r="X29" s="56">
        <f t="shared" si="38"/>
        <v>0</v>
      </c>
      <c r="Y29" s="56"/>
      <c r="Z29" s="56"/>
      <c r="AA29" s="56"/>
      <c r="AB29" s="56"/>
      <c r="AC29" s="56"/>
      <c r="AD29" s="104"/>
      <c r="AE29" s="56"/>
      <c r="AF29" s="56">
        <v>10.0</v>
      </c>
      <c r="AG29" s="56"/>
      <c r="AH29" s="56"/>
      <c r="AI29" s="56"/>
      <c r="AJ29" s="56"/>
      <c r="AK29" s="56"/>
      <c r="AL29" s="56"/>
      <c r="AM29" s="56"/>
      <c r="AN29" s="56">
        <v>10.0</v>
      </c>
      <c r="AO29" s="104"/>
      <c r="AP29" s="56" t="str">
        <f t="shared" ref="AP29:AY29" si="39">IF(AE29="","",$V29*AE29)</f>
        <v/>
      </c>
      <c r="AQ29" s="56">
        <f t="shared" si="39"/>
        <v>0</v>
      </c>
      <c r="AR29" s="56" t="str">
        <f t="shared" si="39"/>
        <v/>
      </c>
      <c r="AS29" s="56" t="str">
        <f t="shared" si="39"/>
        <v/>
      </c>
      <c r="AT29" s="56" t="str">
        <f t="shared" si="39"/>
        <v/>
      </c>
      <c r="AU29" s="56" t="str">
        <f t="shared" si="39"/>
        <v/>
      </c>
      <c r="AV29" s="56" t="str">
        <f t="shared" si="39"/>
        <v/>
      </c>
      <c r="AW29" s="56" t="str">
        <f t="shared" si="39"/>
        <v/>
      </c>
      <c r="AX29" s="56" t="str">
        <f t="shared" si="39"/>
        <v/>
      </c>
      <c r="AY29" s="56">
        <f t="shared" si="39"/>
        <v>0</v>
      </c>
      <c r="AZ29" s="105"/>
      <c r="BA29" s="105"/>
      <c r="BB29" s="105"/>
      <c r="BC29" s="106"/>
      <c r="BD29" s="106"/>
      <c r="BE29" s="106"/>
      <c r="BF29" s="106"/>
    </row>
    <row r="30" ht="17.25" customHeight="1">
      <c r="A30" s="107"/>
      <c r="B30" s="110" t="s">
        <v>160</v>
      </c>
      <c r="C30" s="86" t="s">
        <v>159</v>
      </c>
      <c r="D30" s="140"/>
      <c r="E30" s="86" t="s">
        <v>153</v>
      </c>
      <c r="F30" s="88">
        <v>10.0</v>
      </c>
      <c r="G30" s="126">
        <v>60.0</v>
      </c>
      <c r="H30" s="90"/>
      <c r="I30" s="91"/>
      <c r="J30" s="109"/>
      <c r="K30" s="93"/>
      <c r="L30" s="94"/>
      <c r="M30" s="95"/>
      <c r="N30" s="96"/>
      <c r="O30" s="97"/>
      <c r="P30" s="98"/>
      <c r="Q30" s="99"/>
      <c r="R30" s="100"/>
      <c r="S30" s="101"/>
      <c r="T30" s="102">
        <f t="shared" si="32"/>
        <v>0</v>
      </c>
      <c r="U30" s="103">
        <f t="shared" si="33"/>
        <v>0</v>
      </c>
      <c r="V30" s="56">
        <f t="shared" si="34"/>
        <v>0</v>
      </c>
      <c r="W30" s="56"/>
      <c r="X30" s="56">
        <f t="shared" si="38"/>
        <v>0</v>
      </c>
      <c r="Y30" s="56"/>
      <c r="Z30" s="56"/>
      <c r="AA30" s="56"/>
      <c r="AB30" s="56"/>
      <c r="AC30" s="56"/>
      <c r="AD30" s="104"/>
      <c r="AE30" s="56">
        <v>6.0</v>
      </c>
      <c r="AF30" s="56">
        <v>4.0</v>
      </c>
      <c r="AG30" s="56"/>
      <c r="AH30" s="56"/>
      <c r="AI30" s="56"/>
      <c r="AJ30" s="56"/>
      <c r="AK30" s="56"/>
      <c r="AL30" s="56"/>
      <c r="AM30" s="56"/>
      <c r="AN30" s="56">
        <v>10.0</v>
      </c>
      <c r="AO30" s="104"/>
      <c r="AP30" s="56">
        <f t="shared" ref="AP30:AY30" si="40">IF(AE30="","",$V30*AE30)</f>
        <v>0</v>
      </c>
      <c r="AQ30" s="56">
        <f t="shared" si="40"/>
        <v>0</v>
      </c>
      <c r="AR30" s="56" t="str">
        <f t="shared" si="40"/>
        <v/>
      </c>
      <c r="AS30" s="56" t="str">
        <f t="shared" si="40"/>
        <v/>
      </c>
      <c r="AT30" s="56" t="str">
        <f t="shared" si="40"/>
        <v/>
      </c>
      <c r="AU30" s="56" t="str">
        <f t="shared" si="40"/>
        <v/>
      </c>
      <c r="AV30" s="56" t="str">
        <f t="shared" si="40"/>
        <v/>
      </c>
      <c r="AW30" s="56" t="str">
        <f t="shared" si="40"/>
        <v/>
      </c>
      <c r="AX30" s="56" t="str">
        <f t="shared" si="40"/>
        <v/>
      </c>
      <c r="AY30" s="56">
        <f t="shared" si="40"/>
        <v>0</v>
      </c>
      <c r="AZ30" s="105"/>
      <c r="BA30" s="105"/>
      <c r="BB30" s="105"/>
      <c r="BC30" s="106"/>
      <c r="BD30" s="106"/>
      <c r="BE30" s="106"/>
      <c r="BF30" s="106"/>
    </row>
    <row r="31" ht="16.5" customHeight="1">
      <c r="A31" s="107"/>
      <c r="B31" s="110" t="s">
        <v>161</v>
      </c>
      <c r="C31" s="86" t="s">
        <v>72</v>
      </c>
      <c r="D31" s="140"/>
      <c r="E31" s="86" t="s">
        <v>121</v>
      </c>
      <c r="F31" s="88">
        <v>10.0</v>
      </c>
      <c r="G31" s="126">
        <v>120.0</v>
      </c>
      <c r="H31" s="90"/>
      <c r="I31" s="91"/>
      <c r="J31" s="109"/>
      <c r="K31" s="93"/>
      <c r="L31" s="94"/>
      <c r="M31" s="95"/>
      <c r="N31" s="96"/>
      <c r="O31" s="97"/>
      <c r="P31" s="98"/>
      <c r="Q31" s="99"/>
      <c r="R31" s="100"/>
      <c r="S31" s="101"/>
      <c r="T31" s="102">
        <f t="shared" si="32"/>
        <v>0</v>
      </c>
      <c r="U31" s="103">
        <f t="shared" si="33"/>
        <v>0</v>
      </c>
      <c r="V31" s="56">
        <f t="shared" si="34"/>
        <v>0</v>
      </c>
      <c r="W31" s="56"/>
      <c r="X31" s="56"/>
      <c r="Y31" s="56">
        <f t="shared" ref="Y31:Y32" si="42">$V31*10</f>
        <v>0</v>
      </c>
      <c r="Z31" s="56"/>
      <c r="AA31" s="56"/>
      <c r="AB31" s="56"/>
      <c r="AC31" s="56"/>
      <c r="AD31" s="104"/>
      <c r="AE31" s="56"/>
      <c r="AF31" s="56">
        <v>10.0</v>
      </c>
      <c r="AG31" s="56"/>
      <c r="AH31" s="56"/>
      <c r="AI31" s="56"/>
      <c r="AJ31" s="56"/>
      <c r="AK31" s="56"/>
      <c r="AL31" s="56"/>
      <c r="AM31" s="56"/>
      <c r="AN31" s="56">
        <v>20.0</v>
      </c>
      <c r="AO31" s="104"/>
      <c r="AP31" s="56" t="str">
        <f t="shared" ref="AP31:AY31" si="41">IF(AE31="","",$V31*AE31)</f>
        <v/>
      </c>
      <c r="AQ31" s="56">
        <f t="shared" si="41"/>
        <v>0</v>
      </c>
      <c r="AR31" s="56" t="str">
        <f t="shared" si="41"/>
        <v/>
      </c>
      <c r="AS31" s="56" t="str">
        <f t="shared" si="41"/>
        <v/>
      </c>
      <c r="AT31" s="56" t="str">
        <f t="shared" si="41"/>
        <v/>
      </c>
      <c r="AU31" s="56" t="str">
        <f t="shared" si="41"/>
        <v/>
      </c>
      <c r="AV31" s="56" t="str">
        <f t="shared" si="41"/>
        <v/>
      </c>
      <c r="AW31" s="56" t="str">
        <f t="shared" si="41"/>
        <v/>
      </c>
      <c r="AX31" s="56" t="str">
        <f t="shared" si="41"/>
        <v/>
      </c>
      <c r="AY31" s="56">
        <f t="shared" si="41"/>
        <v>0</v>
      </c>
      <c r="AZ31" s="105"/>
      <c r="BA31" s="105"/>
      <c r="BB31" s="105"/>
      <c r="BC31" s="106"/>
      <c r="BD31" s="106"/>
      <c r="BE31" s="106"/>
      <c r="BF31" s="106"/>
    </row>
    <row r="32" ht="16.5" customHeight="1">
      <c r="A32" s="107"/>
      <c r="B32" s="110" t="s">
        <v>162</v>
      </c>
      <c r="C32" s="86" t="s">
        <v>163</v>
      </c>
      <c r="D32" s="140"/>
      <c r="E32" s="86" t="s">
        <v>121</v>
      </c>
      <c r="F32" s="88">
        <v>10.0</v>
      </c>
      <c r="G32" s="126">
        <v>120.0</v>
      </c>
      <c r="H32" s="90"/>
      <c r="I32" s="91"/>
      <c r="J32" s="109"/>
      <c r="K32" s="93"/>
      <c r="L32" s="94"/>
      <c r="M32" s="95"/>
      <c r="N32" s="96"/>
      <c r="O32" s="97"/>
      <c r="P32" s="98"/>
      <c r="Q32" s="99"/>
      <c r="R32" s="100"/>
      <c r="S32" s="101"/>
      <c r="T32" s="102">
        <f t="shared" si="32"/>
        <v>0</v>
      </c>
      <c r="U32" s="103">
        <f t="shared" si="33"/>
        <v>0</v>
      </c>
      <c r="V32" s="56">
        <f t="shared" si="34"/>
        <v>0</v>
      </c>
      <c r="W32" s="56"/>
      <c r="X32" s="56"/>
      <c r="Y32" s="56">
        <f t="shared" si="42"/>
        <v>0</v>
      </c>
      <c r="Z32" s="56"/>
      <c r="AA32" s="56"/>
      <c r="AB32" s="56"/>
      <c r="AC32" s="56"/>
      <c r="AD32" s="104"/>
      <c r="AE32" s="56"/>
      <c r="AF32" s="56">
        <v>10.0</v>
      </c>
      <c r="AG32" s="56"/>
      <c r="AH32" s="56"/>
      <c r="AI32" s="56"/>
      <c r="AJ32" s="56"/>
      <c r="AK32" s="56"/>
      <c r="AL32" s="56"/>
      <c r="AM32" s="56"/>
      <c r="AN32" s="56">
        <v>20.0</v>
      </c>
      <c r="AO32" s="104"/>
      <c r="AP32" s="56" t="str">
        <f t="shared" ref="AP32:AY32" si="43">IF(AE32="","",$V32*AE32)</f>
        <v/>
      </c>
      <c r="AQ32" s="56">
        <f t="shared" si="43"/>
        <v>0</v>
      </c>
      <c r="AR32" s="56" t="str">
        <f t="shared" si="43"/>
        <v/>
      </c>
      <c r="AS32" s="56" t="str">
        <f t="shared" si="43"/>
        <v/>
      </c>
      <c r="AT32" s="56" t="str">
        <f t="shared" si="43"/>
        <v/>
      </c>
      <c r="AU32" s="56" t="str">
        <f t="shared" si="43"/>
        <v/>
      </c>
      <c r="AV32" s="56" t="str">
        <f t="shared" si="43"/>
        <v/>
      </c>
      <c r="AW32" s="56" t="str">
        <f t="shared" si="43"/>
        <v/>
      </c>
      <c r="AX32" s="56" t="str">
        <f t="shared" si="43"/>
        <v/>
      </c>
      <c r="AY32" s="56">
        <f t="shared" si="43"/>
        <v>0</v>
      </c>
      <c r="AZ32" s="105"/>
      <c r="BA32" s="105"/>
      <c r="BB32" s="105"/>
      <c r="BC32" s="106"/>
      <c r="BD32" s="106"/>
      <c r="BE32" s="106"/>
      <c r="BF32" s="106"/>
    </row>
    <row r="33" ht="15.75" customHeight="1">
      <c r="A33" s="107"/>
      <c r="B33" s="110" t="s">
        <v>164</v>
      </c>
      <c r="C33" s="86" t="s">
        <v>165</v>
      </c>
      <c r="D33" s="140"/>
      <c r="E33" s="86" t="s">
        <v>121</v>
      </c>
      <c r="F33" s="88">
        <v>10.0</v>
      </c>
      <c r="G33" s="126">
        <v>220.0</v>
      </c>
      <c r="H33" s="90"/>
      <c r="I33" s="91"/>
      <c r="J33" s="109"/>
      <c r="K33" s="93"/>
      <c r="L33" s="94"/>
      <c r="M33" s="95"/>
      <c r="N33" s="96"/>
      <c r="O33" s="97"/>
      <c r="P33" s="98"/>
      <c r="Q33" s="99"/>
      <c r="R33" s="100"/>
      <c r="S33" s="101"/>
      <c r="T33" s="102">
        <f t="shared" si="32"/>
        <v>0</v>
      </c>
      <c r="U33" s="103">
        <f t="shared" si="33"/>
        <v>0</v>
      </c>
      <c r="V33" s="56">
        <f t="shared" si="34"/>
        <v>0</v>
      </c>
      <c r="W33" s="56"/>
      <c r="X33" s="56"/>
      <c r="Y33" s="56"/>
      <c r="Z33" s="56">
        <f>$V33*10</f>
        <v>0</v>
      </c>
      <c r="AA33" s="56"/>
      <c r="AB33" s="56"/>
      <c r="AC33" s="56"/>
      <c r="AD33" s="104"/>
      <c r="AE33" s="56"/>
      <c r="AF33" s="56">
        <v>9.0</v>
      </c>
      <c r="AG33" s="56">
        <v>1.0</v>
      </c>
      <c r="AH33" s="56"/>
      <c r="AI33" s="56"/>
      <c r="AJ33" s="56"/>
      <c r="AK33" s="56"/>
      <c r="AL33" s="56"/>
      <c r="AM33" s="56"/>
      <c r="AN33" s="56">
        <v>20.0</v>
      </c>
      <c r="AO33" s="104"/>
      <c r="AP33" s="56" t="str">
        <f t="shared" ref="AP33:AY33" si="44">IF(AE33="","",$V33*AE33)</f>
        <v/>
      </c>
      <c r="AQ33" s="56">
        <f t="shared" si="44"/>
        <v>0</v>
      </c>
      <c r="AR33" s="56">
        <f t="shared" si="44"/>
        <v>0</v>
      </c>
      <c r="AS33" s="56" t="str">
        <f t="shared" si="44"/>
        <v/>
      </c>
      <c r="AT33" s="56" t="str">
        <f t="shared" si="44"/>
        <v/>
      </c>
      <c r="AU33" s="56" t="str">
        <f t="shared" si="44"/>
        <v/>
      </c>
      <c r="AV33" s="56" t="str">
        <f t="shared" si="44"/>
        <v/>
      </c>
      <c r="AW33" s="56" t="str">
        <f t="shared" si="44"/>
        <v/>
      </c>
      <c r="AX33" s="56" t="str">
        <f t="shared" si="44"/>
        <v/>
      </c>
      <c r="AY33" s="56">
        <f t="shared" si="44"/>
        <v>0</v>
      </c>
      <c r="AZ33" s="105"/>
      <c r="BA33" s="105"/>
      <c r="BB33" s="105"/>
      <c r="BC33" s="106"/>
      <c r="BD33" s="106"/>
      <c r="BE33" s="106"/>
      <c r="BF33" s="106"/>
    </row>
    <row r="34" ht="16.5" customHeight="1">
      <c r="A34" s="107"/>
      <c r="B34" s="110" t="s">
        <v>166</v>
      </c>
      <c r="C34" s="86" t="s">
        <v>167</v>
      </c>
      <c r="D34" s="140"/>
      <c r="E34" s="86" t="s">
        <v>121</v>
      </c>
      <c r="F34" s="88">
        <v>5.0</v>
      </c>
      <c r="G34" s="126">
        <v>210.0</v>
      </c>
      <c r="H34" s="90"/>
      <c r="I34" s="91"/>
      <c r="J34" s="109"/>
      <c r="K34" s="93"/>
      <c r="L34" s="94"/>
      <c r="M34" s="95"/>
      <c r="N34" s="96"/>
      <c r="O34" s="97"/>
      <c r="P34" s="98"/>
      <c r="Q34" s="99"/>
      <c r="R34" s="100"/>
      <c r="S34" s="101"/>
      <c r="T34" s="102">
        <f t="shared" si="32"/>
        <v>0</v>
      </c>
      <c r="U34" s="103">
        <f t="shared" si="33"/>
        <v>0</v>
      </c>
      <c r="V34" s="56">
        <f t="shared" si="34"/>
        <v>0</v>
      </c>
      <c r="W34" s="56"/>
      <c r="X34" s="56"/>
      <c r="Y34" s="56"/>
      <c r="Z34" s="56"/>
      <c r="AA34" s="56">
        <f>$V34*5</f>
        <v>0</v>
      </c>
      <c r="AB34" s="56"/>
      <c r="AC34" s="56"/>
      <c r="AD34" s="104"/>
      <c r="AE34" s="56"/>
      <c r="AF34" s="56">
        <v>4.0</v>
      </c>
      <c r="AG34" s="56">
        <v>1.0</v>
      </c>
      <c r="AH34" s="56"/>
      <c r="AI34" s="56"/>
      <c r="AJ34" s="56"/>
      <c r="AK34" s="56"/>
      <c r="AL34" s="56"/>
      <c r="AM34" s="56"/>
      <c r="AN34" s="56">
        <v>16.0</v>
      </c>
      <c r="AO34" s="104"/>
      <c r="AP34" s="56" t="str">
        <f t="shared" ref="AP34:AY34" si="45">IF(AE34="","",$V34*AE34)</f>
        <v/>
      </c>
      <c r="AQ34" s="56">
        <f t="shared" si="45"/>
        <v>0</v>
      </c>
      <c r="AR34" s="56">
        <f t="shared" si="45"/>
        <v>0</v>
      </c>
      <c r="AS34" s="56" t="str">
        <f t="shared" si="45"/>
        <v/>
      </c>
      <c r="AT34" s="56" t="str">
        <f t="shared" si="45"/>
        <v/>
      </c>
      <c r="AU34" s="56" t="str">
        <f t="shared" si="45"/>
        <v/>
      </c>
      <c r="AV34" s="56" t="str">
        <f t="shared" si="45"/>
        <v/>
      </c>
      <c r="AW34" s="56" t="str">
        <f t="shared" si="45"/>
        <v/>
      </c>
      <c r="AX34" s="56" t="str">
        <f t="shared" si="45"/>
        <v/>
      </c>
      <c r="AY34" s="56">
        <f t="shared" si="45"/>
        <v>0</v>
      </c>
      <c r="AZ34" s="105"/>
      <c r="BA34" s="105">
        <v>5.0</v>
      </c>
      <c r="BB34" s="105"/>
      <c r="BC34" s="106"/>
      <c r="BD34" s="106"/>
      <c r="BE34" s="106"/>
      <c r="BF34" s="106"/>
    </row>
    <row r="35" ht="15.75" customHeight="1">
      <c r="A35" s="107"/>
      <c r="B35" s="110" t="s">
        <v>168</v>
      </c>
      <c r="C35" s="86" t="s">
        <v>165</v>
      </c>
      <c r="D35" s="140"/>
      <c r="E35" s="86" t="s">
        <v>169</v>
      </c>
      <c r="F35" s="88">
        <v>4.0</v>
      </c>
      <c r="G35" s="126">
        <v>190.0</v>
      </c>
      <c r="H35" s="90"/>
      <c r="I35" s="91"/>
      <c r="J35" s="109"/>
      <c r="K35" s="93"/>
      <c r="L35" s="94"/>
      <c r="M35" s="95"/>
      <c r="N35" s="96"/>
      <c r="O35" s="97"/>
      <c r="P35" s="98"/>
      <c r="Q35" s="99"/>
      <c r="R35" s="100"/>
      <c r="S35" s="101"/>
      <c r="T35" s="102">
        <f t="shared" si="32"/>
        <v>0</v>
      </c>
      <c r="U35" s="103">
        <f t="shared" si="33"/>
        <v>0</v>
      </c>
      <c r="V35" s="56">
        <f t="shared" si="34"/>
        <v>0</v>
      </c>
      <c r="W35" s="56"/>
      <c r="X35" s="56"/>
      <c r="Y35" s="56"/>
      <c r="Z35" s="56">
        <f>$V35*4</f>
        <v>0</v>
      </c>
      <c r="AA35" s="56"/>
      <c r="AB35" s="56"/>
      <c r="AC35" s="56"/>
      <c r="AD35" s="104"/>
      <c r="AE35" s="56"/>
      <c r="AF35" s="56">
        <v>8.0</v>
      </c>
      <c r="AG35" s="56">
        <v>2.0</v>
      </c>
      <c r="AH35" s="56"/>
      <c r="AI35" s="56"/>
      <c r="AJ35" s="56"/>
      <c r="AK35" s="56"/>
      <c r="AL35" s="56"/>
      <c r="AM35" s="56"/>
      <c r="AN35" s="56">
        <v>16.0</v>
      </c>
      <c r="AO35" s="104"/>
      <c r="AP35" s="56" t="str">
        <f t="shared" ref="AP35:AY35" si="46">IF(AE35="","",$V35*AE35)</f>
        <v/>
      </c>
      <c r="AQ35" s="56">
        <f t="shared" si="46"/>
        <v>0</v>
      </c>
      <c r="AR35" s="56">
        <f t="shared" si="46"/>
        <v>0</v>
      </c>
      <c r="AS35" s="56" t="str">
        <f t="shared" si="46"/>
        <v/>
      </c>
      <c r="AT35" s="56" t="str">
        <f t="shared" si="46"/>
        <v/>
      </c>
      <c r="AU35" s="56" t="str">
        <f t="shared" si="46"/>
        <v/>
      </c>
      <c r="AV35" s="56" t="str">
        <f t="shared" si="46"/>
        <v/>
      </c>
      <c r="AW35" s="56" t="str">
        <f t="shared" si="46"/>
        <v/>
      </c>
      <c r="AX35" s="56" t="str">
        <f t="shared" si="46"/>
        <v/>
      </c>
      <c r="AY35" s="56">
        <f t="shared" si="46"/>
        <v>0</v>
      </c>
      <c r="AZ35" s="105">
        <v>4.0</v>
      </c>
      <c r="BA35" s="105"/>
      <c r="BB35" s="105"/>
      <c r="BC35" s="106"/>
      <c r="BD35" s="106"/>
      <c r="BE35" s="106"/>
      <c r="BF35" s="106"/>
    </row>
    <row r="36" ht="18.0" customHeight="1">
      <c r="A36" s="107"/>
      <c r="B36" s="110" t="s">
        <v>170</v>
      </c>
      <c r="C36" s="86" t="s">
        <v>167</v>
      </c>
      <c r="D36" s="140"/>
      <c r="E36" s="86" t="s">
        <v>169</v>
      </c>
      <c r="F36" s="88">
        <v>2.0</v>
      </c>
      <c r="G36" s="126">
        <v>320.0</v>
      </c>
      <c r="H36" s="90"/>
      <c r="I36" s="91"/>
      <c r="J36" s="109"/>
      <c r="K36" s="93"/>
      <c r="L36" s="94"/>
      <c r="M36" s="95"/>
      <c r="N36" s="96"/>
      <c r="O36" s="97"/>
      <c r="P36" s="98"/>
      <c r="Q36" s="99"/>
      <c r="R36" s="100"/>
      <c r="S36" s="101"/>
      <c r="T36" s="102">
        <f t="shared" si="32"/>
        <v>0</v>
      </c>
      <c r="U36" s="103">
        <f t="shared" si="33"/>
        <v>0</v>
      </c>
      <c r="V36" s="56">
        <f t="shared" si="34"/>
        <v>0</v>
      </c>
      <c r="W36" s="56"/>
      <c r="X36" s="56"/>
      <c r="Y36" s="56"/>
      <c r="Z36" s="56"/>
      <c r="AA36" s="56">
        <f>$V36*2</f>
        <v>0</v>
      </c>
      <c r="AB36" s="56"/>
      <c r="AC36" s="56"/>
      <c r="AD36" s="104"/>
      <c r="AE36" s="56"/>
      <c r="AF36" s="56"/>
      <c r="AG36" s="56">
        <v>7.0</v>
      </c>
      <c r="AH36" s="56">
        <v>2.0</v>
      </c>
      <c r="AI36" s="56"/>
      <c r="AJ36" s="56"/>
      <c r="AK36" s="56"/>
      <c r="AL36" s="56"/>
      <c r="AM36" s="56"/>
      <c r="AN36" s="56">
        <v>16.0</v>
      </c>
      <c r="AO36" s="104"/>
      <c r="AP36" s="56" t="str">
        <f t="shared" ref="AP36:AY36" si="47">IF(AE36="","",$V36*AE36)</f>
        <v/>
      </c>
      <c r="AQ36" s="56" t="str">
        <f t="shared" si="47"/>
        <v/>
      </c>
      <c r="AR36" s="56">
        <f t="shared" si="47"/>
        <v>0</v>
      </c>
      <c r="AS36" s="56">
        <f t="shared" si="47"/>
        <v>0</v>
      </c>
      <c r="AT36" s="56" t="str">
        <f t="shared" si="47"/>
        <v/>
      </c>
      <c r="AU36" s="56" t="str">
        <f t="shared" si="47"/>
        <v/>
      </c>
      <c r="AV36" s="56" t="str">
        <f t="shared" si="47"/>
        <v/>
      </c>
      <c r="AW36" s="56" t="str">
        <f t="shared" si="47"/>
        <v/>
      </c>
      <c r="AX36" s="56" t="str">
        <f t="shared" si="47"/>
        <v/>
      </c>
      <c r="AY36" s="56">
        <f t="shared" si="47"/>
        <v>0</v>
      </c>
      <c r="AZ36" s="105"/>
      <c r="BA36" s="105"/>
      <c r="BB36" s="105">
        <v>2.0</v>
      </c>
      <c r="BC36" s="106"/>
      <c r="BD36" s="106"/>
      <c r="BE36" s="106"/>
      <c r="BF36" s="106"/>
    </row>
    <row r="37" ht="15.75" customHeight="1">
      <c r="A37" s="107"/>
      <c r="B37" s="110" t="s">
        <v>171</v>
      </c>
      <c r="C37" s="86" t="s">
        <v>73</v>
      </c>
      <c r="D37" s="111"/>
      <c r="E37" s="86" t="s">
        <v>172</v>
      </c>
      <c r="F37" s="88">
        <v>5.0</v>
      </c>
      <c r="G37" s="126">
        <v>115.0</v>
      </c>
      <c r="H37" s="90"/>
      <c r="I37" s="91"/>
      <c r="J37" s="109"/>
      <c r="K37" s="93"/>
      <c r="L37" s="94"/>
      <c r="M37" s="95"/>
      <c r="N37" s="96"/>
      <c r="O37" s="97"/>
      <c r="P37" s="98"/>
      <c r="Q37" s="99"/>
      <c r="R37" s="100"/>
      <c r="S37" s="101"/>
      <c r="T37" s="102">
        <f t="shared" si="32"/>
        <v>0</v>
      </c>
      <c r="U37" s="103">
        <f t="shared" si="33"/>
        <v>0</v>
      </c>
      <c r="V37" s="56">
        <f t="shared" si="34"/>
        <v>0</v>
      </c>
      <c r="W37" s="56"/>
      <c r="X37" s="56"/>
      <c r="Y37" s="56"/>
      <c r="Z37" s="56">
        <f>$V37*5</f>
        <v>0</v>
      </c>
      <c r="AA37" s="56"/>
      <c r="AB37" s="56"/>
      <c r="AC37" s="56"/>
      <c r="AD37" s="104"/>
      <c r="AE37" s="56"/>
      <c r="AF37" s="56"/>
      <c r="AG37" s="56">
        <v>5.0</v>
      </c>
      <c r="AH37" s="56"/>
      <c r="AI37" s="56"/>
      <c r="AJ37" s="56"/>
      <c r="AK37" s="56"/>
      <c r="AL37" s="56"/>
      <c r="AM37" s="56"/>
      <c r="AN37" s="56">
        <v>10.0</v>
      </c>
      <c r="AO37" s="106"/>
      <c r="AP37" s="56" t="str">
        <f t="shared" ref="AP37:AY37" si="48">IF(AE37="","",$V37*AE37)</f>
        <v/>
      </c>
      <c r="AQ37" s="56" t="str">
        <f t="shared" si="48"/>
        <v/>
      </c>
      <c r="AR37" s="56">
        <f t="shared" si="48"/>
        <v>0</v>
      </c>
      <c r="AS37" s="56" t="str">
        <f t="shared" si="48"/>
        <v/>
      </c>
      <c r="AT37" s="56" t="str">
        <f t="shared" si="48"/>
        <v/>
      </c>
      <c r="AU37" s="56" t="str">
        <f t="shared" si="48"/>
        <v/>
      </c>
      <c r="AV37" s="56" t="str">
        <f t="shared" si="48"/>
        <v/>
      </c>
      <c r="AW37" s="56" t="str">
        <f t="shared" si="48"/>
        <v/>
      </c>
      <c r="AX37" s="56" t="str">
        <f t="shared" si="48"/>
        <v/>
      </c>
      <c r="AY37" s="56">
        <f t="shared" si="48"/>
        <v>0</v>
      </c>
      <c r="AZ37" s="105"/>
      <c r="BA37" s="105"/>
      <c r="BB37" s="106"/>
      <c r="BC37" s="106"/>
      <c r="BD37" s="106"/>
      <c r="BE37" s="106"/>
      <c r="BF37" s="104"/>
    </row>
    <row r="38" ht="15.75" customHeight="1">
      <c r="A38" s="107"/>
      <c r="B38" s="110" t="s">
        <v>173</v>
      </c>
      <c r="C38" s="86" t="s">
        <v>73</v>
      </c>
      <c r="D38" s="140"/>
      <c r="E38" s="86" t="s">
        <v>143</v>
      </c>
      <c r="F38" s="88">
        <v>10.0</v>
      </c>
      <c r="G38" s="126">
        <v>240.0</v>
      </c>
      <c r="H38" s="90"/>
      <c r="I38" s="91"/>
      <c r="J38" s="109"/>
      <c r="K38" s="93"/>
      <c r="L38" s="94"/>
      <c r="M38" s="95"/>
      <c r="N38" s="96"/>
      <c r="O38" s="97"/>
      <c r="P38" s="98"/>
      <c r="Q38" s="99"/>
      <c r="R38" s="100"/>
      <c r="S38" s="101"/>
      <c r="T38" s="102">
        <f t="shared" si="32"/>
        <v>0</v>
      </c>
      <c r="U38" s="103">
        <f t="shared" si="33"/>
        <v>0</v>
      </c>
      <c r="V38" s="56">
        <f t="shared" si="34"/>
        <v>0</v>
      </c>
      <c r="W38" s="56"/>
      <c r="X38" s="56"/>
      <c r="Y38" s="56"/>
      <c r="Z38" s="56">
        <f>$V38*10</f>
        <v>0</v>
      </c>
      <c r="AA38" s="56"/>
      <c r="AB38" s="56"/>
      <c r="AC38" s="56"/>
      <c r="AD38" s="104"/>
      <c r="AE38" s="56"/>
      <c r="AF38" s="56">
        <v>1.0</v>
      </c>
      <c r="AG38" s="56">
        <v>9.0</v>
      </c>
      <c r="AH38" s="56"/>
      <c r="AI38" s="56"/>
      <c r="AJ38" s="56"/>
      <c r="AK38" s="56"/>
      <c r="AL38" s="56"/>
      <c r="AM38" s="56"/>
      <c r="AN38" s="56">
        <v>30.0</v>
      </c>
      <c r="AO38" s="106"/>
      <c r="AP38" s="56" t="str">
        <f t="shared" ref="AP38:AY38" si="49">IF(AE38="","",$V38*AE38)</f>
        <v/>
      </c>
      <c r="AQ38" s="56">
        <f t="shared" si="49"/>
        <v>0</v>
      </c>
      <c r="AR38" s="56">
        <f t="shared" si="49"/>
        <v>0</v>
      </c>
      <c r="AS38" s="56" t="str">
        <f t="shared" si="49"/>
        <v/>
      </c>
      <c r="AT38" s="56" t="str">
        <f t="shared" si="49"/>
        <v/>
      </c>
      <c r="AU38" s="56" t="str">
        <f t="shared" si="49"/>
        <v/>
      </c>
      <c r="AV38" s="56" t="str">
        <f t="shared" si="49"/>
        <v/>
      </c>
      <c r="AW38" s="56" t="str">
        <f t="shared" si="49"/>
        <v/>
      </c>
      <c r="AX38" s="56" t="str">
        <f t="shared" si="49"/>
        <v/>
      </c>
      <c r="AY38" s="56">
        <f t="shared" si="49"/>
        <v>0</v>
      </c>
      <c r="AZ38" s="105"/>
      <c r="BA38" s="105"/>
      <c r="BB38" s="106"/>
      <c r="BC38" s="106"/>
      <c r="BD38" s="106"/>
      <c r="BE38" s="106"/>
      <c r="BF38" s="104"/>
    </row>
    <row r="39" ht="17.25" customHeight="1">
      <c r="A39" s="107"/>
      <c r="B39" s="110" t="s">
        <v>174</v>
      </c>
      <c r="C39" s="86" t="s">
        <v>73</v>
      </c>
      <c r="D39" s="140"/>
      <c r="E39" s="86" t="s">
        <v>132</v>
      </c>
      <c r="F39" s="88">
        <v>5.0</v>
      </c>
      <c r="G39" s="126">
        <v>157.5</v>
      </c>
      <c r="H39" s="90"/>
      <c r="I39" s="91"/>
      <c r="J39" s="109"/>
      <c r="K39" s="93"/>
      <c r="L39" s="94"/>
      <c r="M39" s="95"/>
      <c r="N39" s="96"/>
      <c r="O39" s="97"/>
      <c r="P39" s="98"/>
      <c r="Q39" s="99"/>
      <c r="R39" s="100"/>
      <c r="S39" s="101"/>
      <c r="T39" s="102">
        <f t="shared" si="32"/>
        <v>0</v>
      </c>
      <c r="U39" s="103">
        <f t="shared" si="33"/>
        <v>0</v>
      </c>
      <c r="V39" s="56">
        <f t="shared" si="34"/>
        <v>0</v>
      </c>
      <c r="W39" s="56"/>
      <c r="X39" s="56"/>
      <c r="Y39" s="56"/>
      <c r="Z39" s="56">
        <f t="shared" ref="Z39:Z40" si="51">$V39*5</f>
        <v>0</v>
      </c>
      <c r="AA39" s="56"/>
      <c r="AB39" s="56"/>
      <c r="AC39" s="56"/>
      <c r="AD39" s="104"/>
      <c r="AE39" s="56"/>
      <c r="AF39" s="56"/>
      <c r="AG39" s="56">
        <v>3.0</v>
      </c>
      <c r="AH39" s="56"/>
      <c r="AI39" s="56">
        <v>3.0</v>
      </c>
      <c r="AJ39" s="56"/>
      <c r="AK39" s="56"/>
      <c r="AL39" s="56"/>
      <c r="AM39" s="56"/>
      <c r="AN39" s="56">
        <v>5.0</v>
      </c>
      <c r="AO39" s="106"/>
      <c r="AP39" s="56" t="str">
        <f t="shared" ref="AP39:AY39" si="50">IF(AE39="","",$V39*AE39)</f>
        <v/>
      </c>
      <c r="AQ39" s="56" t="str">
        <f t="shared" si="50"/>
        <v/>
      </c>
      <c r="AR39" s="56">
        <f t="shared" si="50"/>
        <v>0</v>
      </c>
      <c r="AS39" s="56" t="str">
        <f t="shared" si="50"/>
        <v/>
      </c>
      <c r="AT39" s="56">
        <f t="shared" si="50"/>
        <v>0</v>
      </c>
      <c r="AU39" s="56" t="str">
        <f t="shared" si="50"/>
        <v/>
      </c>
      <c r="AV39" s="56" t="str">
        <f t="shared" si="50"/>
        <v/>
      </c>
      <c r="AW39" s="56" t="str">
        <f t="shared" si="50"/>
        <v/>
      </c>
      <c r="AX39" s="56" t="str">
        <f t="shared" si="50"/>
        <v/>
      </c>
      <c r="AY39" s="56">
        <f t="shared" si="50"/>
        <v>0</v>
      </c>
      <c r="AZ39" s="105"/>
      <c r="BA39" s="105"/>
      <c r="BB39" s="106"/>
      <c r="BC39" s="106"/>
      <c r="BD39" s="106"/>
      <c r="BE39" s="106"/>
      <c r="BF39" s="104"/>
    </row>
    <row r="40" ht="15.75" customHeight="1">
      <c r="A40" s="107"/>
      <c r="B40" s="110" t="s">
        <v>175</v>
      </c>
      <c r="C40" s="86" t="s">
        <v>73</v>
      </c>
      <c r="D40" s="140"/>
      <c r="E40" s="142" t="s">
        <v>169</v>
      </c>
      <c r="F40" s="141">
        <v>5.0</v>
      </c>
      <c r="G40" s="126">
        <v>210.0</v>
      </c>
      <c r="H40" s="90"/>
      <c r="I40" s="91"/>
      <c r="J40" s="109"/>
      <c r="K40" s="93"/>
      <c r="L40" s="94"/>
      <c r="M40" s="95"/>
      <c r="N40" s="96"/>
      <c r="O40" s="97"/>
      <c r="P40" s="98"/>
      <c r="Q40" s="99"/>
      <c r="R40" s="100"/>
      <c r="S40" s="101"/>
      <c r="T40" s="102">
        <f t="shared" si="32"/>
        <v>0</v>
      </c>
      <c r="U40" s="103">
        <f t="shared" si="33"/>
        <v>0</v>
      </c>
      <c r="V40" s="56">
        <f t="shared" si="34"/>
        <v>0</v>
      </c>
      <c r="W40" s="56"/>
      <c r="X40" s="56"/>
      <c r="Y40" s="56"/>
      <c r="Z40" s="56">
        <f t="shared" si="51"/>
        <v>0</v>
      </c>
      <c r="AA40" s="56"/>
      <c r="AB40" s="56"/>
      <c r="AC40" s="56"/>
      <c r="AD40" s="104"/>
      <c r="AE40" s="56"/>
      <c r="AF40" s="56">
        <v>1.0</v>
      </c>
      <c r="AG40" s="56">
        <v>4.0</v>
      </c>
      <c r="AH40" s="56"/>
      <c r="AI40" s="56"/>
      <c r="AJ40" s="56"/>
      <c r="AK40" s="56"/>
      <c r="AL40" s="56"/>
      <c r="AM40" s="56"/>
      <c r="AN40" s="56">
        <v>15.0</v>
      </c>
      <c r="AO40" s="106"/>
      <c r="AP40" s="56" t="str">
        <f t="shared" ref="AP40:AY40" si="52">IF(AE40="","",$V40*AE40)</f>
        <v/>
      </c>
      <c r="AQ40" s="56">
        <f t="shared" si="52"/>
        <v>0</v>
      </c>
      <c r="AR40" s="56">
        <f t="shared" si="52"/>
        <v>0</v>
      </c>
      <c r="AS40" s="56" t="str">
        <f t="shared" si="52"/>
        <v/>
      </c>
      <c r="AT40" s="56" t="str">
        <f t="shared" si="52"/>
        <v/>
      </c>
      <c r="AU40" s="56" t="str">
        <f t="shared" si="52"/>
        <v/>
      </c>
      <c r="AV40" s="56" t="str">
        <f t="shared" si="52"/>
        <v/>
      </c>
      <c r="AW40" s="56" t="str">
        <f t="shared" si="52"/>
        <v/>
      </c>
      <c r="AX40" s="56" t="str">
        <f t="shared" si="52"/>
        <v/>
      </c>
      <c r="AY40" s="56">
        <f t="shared" si="52"/>
        <v>0</v>
      </c>
      <c r="AZ40" s="105"/>
      <c r="BA40" s="105"/>
      <c r="BB40" s="106"/>
      <c r="BC40" s="106"/>
      <c r="BD40" s="106"/>
      <c r="BE40" s="106"/>
      <c r="BF40" s="104"/>
    </row>
    <row r="41" ht="15.75" customHeight="1">
      <c r="A41" s="107"/>
      <c r="B41" s="110" t="s">
        <v>176</v>
      </c>
      <c r="C41" s="86" t="s">
        <v>74</v>
      </c>
      <c r="D41" s="140"/>
      <c r="E41" s="86" t="s">
        <v>132</v>
      </c>
      <c r="F41" s="88">
        <v>5.0</v>
      </c>
      <c r="G41" s="126">
        <v>205.0</v>
      </c>
      <c r="H41" s="90"/>
      <c r="I41" s="91"/>
      <c r="J41" s="109"/>
      <c r="K41" s="93"/>
      <c r="L41" s="94"/>
      <c r="M41" s="95"/>
      <c r="N41" s="96"/>
      <c r="O41" s="97"/>
      <c r="P41" s="98"/>
      <c r="Q41" s="99"/>
      <c r="R41" s="100"/>
      <c r="S41" s="101"/>
      <c r="T41" s="102">
        <f t="shared" si="32"/>
        <v>0</v>
      </c>
      <c r="U41" s="103">
        <f t="shared" si="33"/>
        <v>0</v>
      </c>
      <c r="V41" s="56">
        <f t="shared" si="34"/>
        <v>0</v>
      </c>
      <c r="W41" s="56"/>
      <c r="X41" s="56"/>
      <c r="Y41" s="56"/>
      <c r="Z41" s="56"/>
      <c r="AA41" s="56">
        <f>$V41*5</f>
        <v>0</v>
      </c>
      <c r="AB41" s="56"/>
      <c r="AC41" s="56"/>
      <c r="AD41" s="104"/>
      <c r="AE41" s="56"/>
      <c r="AF41" s="56"/>
      <c r="AG41" s="56"/>
      <c r="AH41" s="56"/>
      <c r="AI41" s="56">
        <v>1.0</v>
      </c>
      <c r="AJ41" s="56">
        <v>2.0</v>
      </c>
      <c r="AK41" s="56">
        <v>1.0</v>
      </c>
      <c r="AL41" s="56">
        <v>1.0</v>
      </c>
      <c r="AM41" s="56"/>
      <c r="AN41" s="56">
        <v>15.0</v>
      </c>
      <c r="AO41" s="106"/>
      <c r="AP41" s="56" t="str">
        <f t="shared" ref="AP41:AY41" si="53">IF(AE41="","",$V41*AE41)</f>
        <v/>
      </c>
      <c r="AQ41" s="56" t="str">
        <f t="shared" si="53"/>
        <v/>
      </c>
      <c r="AR41" s="56" t="str">
        <f t="shared" si="53"/>
        <v/>
      </c>
      <c r="AS41" s="56" t="str">
        <f t="shared" si="53"/>
        <v/>
      </c>
      <c r="AT41" s="56">
        <f t="shared" si="53"/>
        <v>0</v>
      </c>
      <c r="AU41" s="56">
        <f t="shared" si="53"/>
        <v>0</v>
      </c>
      <c r="AV41" s="56">
        <f t="shared" si="53"/>
        <v>0</v>
      </c>
      <c r="AW41" s="56">
        <f t="shared" si="53"/>
        <v>0</v>
      </c>
      <c r="AX41" s="56" t="str">
        <f t="shared" si="53"/>
        <v/>
      </c>
      <c r="AY41" s="56">
        <f t="shared" si="53"/>
        <v>0</v>
      </c>
      <c r="AZ41" s="105"/>
      <c r="BA41" s="105"/>
      <c r="BB41" s="106"/>
      <c r="BC41" s="106"/>
      <c r="BD41" s="106"/>
      <c r="BE41" s="106"/>
      <c r="BF41" s="104"/>
    </row>
    <row r="42" ht="18.0" customHeight="1">
      <c r="A42" s="107"/>
      <c r="B42" s="110" t="s">
        <v>177</v>
      </c>
      <c r="C42" s="86" t="s">
        <v>74</v>
      </c>
      <c r="D42" s="140"/>
      <c r="E42" s="86" t="s">
        <v>132</v>
      </c>
      <c r="F42" s="88">
        <v>1.0</v>
      </c>
      <c r="G42" s="126">
        <v>105.0</v>
      </c>
      <c r="H42" s="90"/>
      <c r="I42" s="91"/>
      <c r="J42" s="109"/>
      <c r="K42" s="93"/>
      <c r="L42" s="94"/>
      <c r="M42" s="95"/>
      <c r="N42" s="96"/>
      <c r="O42" s="97"/>
      <c r="P42" s="98"/>
      <c r="Q42" s="99"/>
      <c r="R42" s="100"/>
      <c r="S42" s="101"/>
      <c r="T42" s="102">
        <f t="shared" si="32"/>
        <v>0</v>
      </c>
      <c r="U42" s="103">
        <f t="shared" si="33"/>
        <v>0</v>
      </c>
      <c r="V42" s="56">
        <f t="shared" si="34"/>
        <v>0</v>
      </c>
      <c r="W42" s="56"/>
      <c r="X42" s="56"/>
      <c r="Y42" s="56"/>
      <c r="Z42" s="56"/>
      <c r="AA42" s="56">
        <f t="shared" ref="AA42:AA43" si="55">$V42*1</f>
        <v>0</v>
      </c>
      <c r="AB42" s="56"/>
      <c r="AC42" s="56"/>
      <c r="AD42" s="104"/>
      <c r="AE42" s="56"/>
      <c r="AF42" s="56"/>
      <c r="AG42" s="56"/>
      <c r="AH42" s="56"/>
      <c r="AI42" s="56"/>
      <c r="AJ42" s="56"/>
      <c r="AK42" s="56"/>
      <c r="AL42" s="56"/>
      <c r="AM42" s="56">
        <v>1.0</v>
      </c>
      <c r="AN42" s="56">
        <v>1.0</v>
      </c>
      <c r="AO42" s="106"/>
      <c r="AP42" s="56" t="str">
        <f t="shared" ref="AP42:AY42" si="54">IF(AE42="","",$V42*AE42)</f>
        <v/>
      </c>
      <c r="AQ42" s="56" t="str">
        <f t="shared" si="54"/>
        <v/>
      </c>
      <c r="AR42" s="56" t="str">
        <f t="shared" si="54"/>
        <v/>
      </c>
      <c r="AS42" s="56" t="str">
        <f t="shared" si="54"/>
        <v/>
      </c>
      <c r="AT42" s="56" t="str">
        <f t="shared" si="54"/>
        <v/>
      </c>
      <c r="AU42" s="56" t="str">
        <f t="shared" si="54"/>
        <v/>
      </c>
      <c r="AV42" s="56" t="str">
        <f t="shared" si="54"/>
        <v/>
      </c>
      <c r="AW42" s="56" t="str">
        <f t="shared" si="54"/>
        <v/>
      </c>
      <c r="AX42" s="56">
        <f t="shared" si="54"/>
        <v>0</v>
      </c>
      <c r="AY42" s="56">
        <f t="shared" si="54"/>
        <v>0</v>
      </c>
      <c r="AZ42" s="105"/>
      <c r="BA42" s="105"/>
      <c r="BB42" s="106"/>
      <c r="BC42" s="106"/>
      <c r="BD42" s="106"/>
      <c r="BE42" s="106"/>
      <c r="BF42" s="104"/>
    </row>
    <row r="43" ht="15.75" customHeight="1">
      <c r="A43" s="107"/>
      <c r="B43" s="110" t="s">
        <v>178</v>
      </c>
      <c r="C43" s="86" t="s">
        <v>74</v>
      </c>
      <c r="D43" s="140"/>
      <c r="E43" s="86" t="s">
        <v>132</v>
      </c>
      <c r="F43" s="88">
        <v>1.0</v>
      </c>
      <c r="G43" s="126">
        <v>115.0</v>
      </c>
      <c r="H43" s="90"/>
      <c r="I43" s="91"/>
      <c r="J43" s="109"/>
      <c r="K43" s="93"/>
      <c r="L43" s="94"/>
      <c r="M43" s="95"/>
      <c r="N43" s="96"/>
      <c r="O43" s="97"/>
      <c r="P43" s="98"/>
      <c r="Q43" s="99"/>
      <c r="R43" s="100"/>
      <c r="S43" s="101"/>
      <c r="T43" s="102">
        <f t="shared" si="32"/>
        <v>0</v>
      </c>
      <c r="U43" s="103">
        <f t="shared" si="33"/>
        <v>0</v>
      </c>
      <c r="V43" s="56">
        <f t="shared" si="34"/>
        <v>0</v>
      </c>
      <c r="W43" s="56"/>
      <c r="X43" s="56"/>
      <c r="Y43" s="56"/>
      <c r="Z43" s="56"/>
      <c r="AA43" s="56">
        <f t="shared" si="55"/>
        <v>0</v>
      </c>
      <c r="AB43" s="56"/>
      <c r="AC43" s="56"/>
      <c r="AD43" s="104"/>
      <c r="AE43" s="56"/>
      <c r="AF43" s="56"/>
      <c r="AG43" s="56"/>
      <c r="AH43" s="56"/>
      <c r="AI43" s="56"/>
      <c r="AJ43" s="56"/>
      <c r="AK43" s="56">
        <v>1.0</v>
      </c>
      <c r="AL43" s="56"/>
      <c r="AM43" s="56"/>
      <c r="AN43" s="56">
        <v>1.0</v>
      </c>
      <c r="AO43" s="106"/>
      <c r="AP43" s="56" t="str">
        <f t="shared" ref="AP43:AY43" si="56">IF(AE43="","",$V43*AE43)</f>
        <v/>
      </c>
      <c r="AQ43" s="56" t="str">
        <f t="shared" si="56"/>
        <v/>
      </c>
      <c r="AR43" s="56" t="str">
        <f t="shared" si="56"/>
        <v/>
      </c>
      <c r="AS43" s="56" t="str">
        <f t="shared" si="56"/>
        <v/>
      </c>
      <c r="AT43" s="56" t="str">
        <f t="shared" si="56"/>
        <v/>
      </c>
      <c r="AU43" s="56" t="str">
        <f t="shared" si="56"/>
        <v/>
      </c>
      <c r="AV43" s="56">
        <f t="shared" si="56"/>
        <v>0</v>
      </c>
      <c r="AW43" s="56" t="str">
        <f t="shared" si="56"/>
        <v/>
      </c>
      <c r="AX43" s="56" t="str">
        <f t="shared" si="56"/>
        <v/>
      </c>
      <c r="AY43" s="56">
        <f t="shared" si="56"/>
        <v>0</v>
      </c>
      <c r="AZ43" s="105"/>
      <c r="BA43" s="105"/>
      <c r="BB43" s="106"/>
      <c r="BC43" s="106"/>
      <c r="BD43" s="106"/>
      <c r="BE43" s="106"/>
      <c r="BF43" s="104"/>
    </row>
    <row r="44" ht="17.25" customHeight="1">
      <c r="A44" s="107"/>
      <c r="B44" s="110" t="s">
        <v>179</v>
      </c>
      <c r="C44" s="86" t="s">
        <v>74</v>
      </c>
      <c r="D44" s="140"/>
      <c r="E44" s="142" t="s">
        <v>132</v>
      </c>
      <c r="F44" s="141">
        <v>4.0</v>
      </c>
      <c r="G44" s="126">
        <v>210.0</v>
      </c>
      <c r="H44" s="90"/>
      <c r="I44" s="91"/>
      <c r="J44" s="109"/>
      <c r="K44" s="93"/>
      <c r="L44" s="94"/>
      <c r="M44" s="95"/>
      <c r="N44" s="96"/>
      <c r="O44" s="97"/>
      <c r="P44" s="98"/>
      <c r="Q44" s="99"/>
      <c r="R44" s="100"/>
      <c r="S44" s="101"/>
      <c r="T44" s="102">
        <f t="shared" si="32"/>
        <v>0</v>
      </c>
      <c r="U44" s="103">
        <f t="shared" si="33"/>
        <v>0</v>
      </c>
      <c r="V44" s="56">
        <f t="shared" si="34"/>
        <v>0</v>
      </c>
      <c r="W44" s="56"/>
      <c r="X44" s="56"/>
      <c r="Y44" s="56"/>
      <c r="Z44" s="56"/>
      <c r="AA44" s="56">
        <f>$V44*4</f>
        <v>0</v>
      </c>
      <c r="AB44" s="56"/>
      <c r="AC44" s="56"/>
      <c r="AD44" s="104"/>
      <c r="AE44" s="56"/>
      <c r="AF44" s="56"/>
      <c r="AG44" s="56">
        <v>4.0</v>
      </c>
      <c r="AH44" s="56"/>
      <c r="AI44" s="56"/>
      <c r="AJ44" s="56"/>
      <c r="AK44" s="56"/>
      <c r="AL44" s="56"/>
      <c r="AM44" s="56"/>
      <c r="AN44" s="56">
        <v>12.0</v>
      </c>
      <c r="AO44" s="106"/>
      <c r="AP44" s="56" t="str">
        <f t="shared" ref="AP44:AY44" si="57">IF(AE44="","",$V44*AE44)</f>
        <v/>
      </c>
      <c r="AQ44" s="56" t="str">
        <f t="shared" si="57"/>
        <v/>
      </c>
      <c r="AR44" s="56">
        <f t="shared" si="57"/>
        <v>0</v>
      </c>
      <c r="AS44" s="56" t="str">
        <f t="shared" si="57"/>
        <v/>
      </c>
      <c r="AT44" s="56" t="str">
        <f t="shared" si="57"/>
        <v/>
      </c>
      <c r="AU44" s="56" t="str">
        <f t="shared" si="57"/>
        <v/>
      </c>
      <c r="AV44" s="56" t="str">
        <f t="shared" si="57"/>
        <v/>
      </c>
      <c r="AW44" s="56" t="str">
        <f t="shared" si="57"/>
        <v/>
      </c>
      <c r="AX44" s="56" t="str">
        <f t="shared" si="57"/>
        <v/>
      </c>
      <c r="AY44" s="56">
        <f t="shared" si="57"/>
        <v>0</v>
      </c>
      <c r="AZ44" s="105"/>
      <c r="BA44" s="105"/>
      <c r="BB44" s="106"/>
      <c r="BC44" s="106"/>
      <c r="BD44" s="106"/>
      <c r="BE44" s="106"/>
      <c r="BF44" s="104"/>
    </row>
    <row r="45" ht="15.75" customHeight="1">
      <c r="A45" s="107"/>
      <c r="B45" s="110" t="s">
        <v>180</v>
      </c>
      <c r="C45" s="86" t="s">
        <v>73</v>
      </c>
      <c r="D45" s="140"/>
      <c r="E45" s="86" t="s">
        <v>181</v>
      </c>
      <c r="F45" s="88">
        <v>10.0</v>
      </c>
      <c r="G45" s="126">
        <v>120.0</v>
      </c>
      <c r="H45" s="90"/>
      <c r="I45" s="91"/>
      <c r="J45" s="109"/>
      <c r="K45" s="93"/>
      <c r="L45" s="94"/>
      <c r="M45" s="95"/>
      <c r="N45" s="96"/>
      <c r="O45" s="97"/>
      <c r="P45" s="98"/>
      <c r="Q45" s="99"/>
      <c r="R45" s="100"/>
      <c r="S45" s="101"/>
      <c r="T45" s="102">
        <f t="shared" si="32"/>
        <v>0</v>
      </c>
      <c r="U45" s="103">
        <f t="shared" si="33"/>
        <v>0</v>
      </c>
      <c r="V45" s="56">
        <f t="shared" si="34"/>
        <v>0</v>
      </c>
      <c r="W45" s="56"/>
      <c r="X45" s="56"/>
      <c r="Y45" s="56"/>
      <c r="Z45" s="56">
        <f t="shared" ref="Z45:Z46" si="59">$V45*10</f>
        <v>0</v>
      </c>
      <c r="AA45" s="56"/>
      <c r="AB45" s="56"/>
      <c r="AC45" s="56"/>
      <c r="AD45" s="104"/>
      <c r="AE45" s="56"/>
      <c r="AF45" s="56">
        <v>10.0</v>
      </c>
      <c r="AG45" s="56"/>
      <c r="AH45" s="56"/>
      <c r="AI45" s="56"/>
      <c r="AJ45" s="56"/>
      <c r="AK45" s="56"/>
      <c r="AL45" s="56"/>
      <c r="AM45" s="56"/>
      <c r="AN45" s="56">
        <v>26.0</v>
      </c>
      <c r="AO45" s="106"/>
      <c r="AP45" s="56" t="str">
        <f t="shared" ref="AP45:AY45" si="58">IF(AE45="","",$V45*AE45)</f>
        <v/>
      </c>
      <c r="AQ45" s="56">
        <f t="shared" si="58"/>
        <v>0</v>
      </c>
      <c r="AR45" s="56" t="str">
        <f t="shared" si="58"/>
        <v/>
      </c>
      <c r="AS45" s="56" t="str">
        <f t="shared" si="58"/>
        <v/>
      </c>
      <c r="AT45" s="56" t="str">
        <f t="shared" si="58"/>
        <v/>
      </c>
      <c r="AU45" s="56" t="str">
        <f t="shared" si="58"/>
        <v/>
      </c>
      <c r="AV45" s="56" t="str">
        <f t="shared" si="58"/>
        <v/>
      </c>
      <c r="AW45" s="56" t="str">
        <f t="shared" si="58"/>
        <v/>
      </c>
      <c r="AX45" s="56" t="str">
        <f t="shared" si="58"/>
        <v/>
      </c>
      <c r="AY45" s="56">
        <f t="shared" si="58"/>
        <v>0</v>
      </c>
      <c r="AZ45" s="105"/>
      <c r="BA45" s="105"/>
      <c r="BB45" s="106"/>
      <c r="BC45" s="106"/>
      <c r="BD45" s="106"/>
      <c r="BE45" s="106"/>
      <c r="BF45" s="104"/>
    </row>
    <row r="46" ht="17.25" customHeight="1">
      <c r="A46" s="107"/>
      <c r="B46" s="110" t="s">
        <v>182</v>
      </c>
      <c r="C46" s="86" t="s">
        <v>73</v>
      </c>
      <c r="D46" s="140"/>
      <c r="E46" s="86" t="s">
        <v>181</v>
      </c>
      <c r="F46" s="88">
        <v>10.0</v>
      </c>
      <c r="G46" s="126">
        <v>200.0</v>
      </c>
      <c r="H46" s="90"/>
      <c r="I46" s="91"/>
      <c r="J46" s="109"/>
      <c r="K46" s="93"/>
      <c r="L46" s="94"/>
      <c r="M46" s="95"/>
      <c r="N46" s="96"/>
      <c r="O46" s="97"/>
      <c r="P46" s="98"/>
      <c r="Q46" s="99"/>
      <c r="R46" s="100"/>
      <c r="S46" s="101"/>
      <c r="T46" s="102">
        <f t="shared" si="32"/>
        <v>0</v>
      </c>
      <c r="U46" s="103">
        <f t="shared" si="33"/>
        <v>0</v>
      </c>
      <c r="V46" s="56">
        <f t="shared" si="34"/>
        <v>0</v>
      </c>
      <c r="W46" s="56"/>
      <c r="X46" s="56"/>
      <c r="Y46" s="56"/>
      <c r="Z46" s="56">
        <f t="shared" si="59"/>
        <v>0</v>
      </c>
      <c r="AA46" s="56"/>
      <c r="AB46" s="56"/>
      <c r="AC46" s="56"/>
      <c r="AD46" s="104"/>
      <c r="AE46" s="56"/>
      <c r="AF46" s="56">
        <v>10.0</v>
      </c>
      <c r="AG46" s="56"/>
      <c r="AH46" s="56"/>
      <c r="AI46" s="56"/>
      <c r="AJ46" s="56"/>
      <c r="AK46" s="56"/>
      <c r="AL46" s="56"/>
      <c r="AM46" s="56"/>
      <c r="AN46" s="56">
        <v>26.0</v>
      </c>
      <c r="AO46" s="106"/>
      <c r="AP46" s="56" t="str">
        <f t="shared" ref="AP46:AY46" si="60">IF(AE46="","",$V46*AE46)</f>
        <v/>
      </c>
      <c r="AQ46" s="56">
        <f t="shared" si="60"/>
        <v>0</v>
      </c>
      <c r="AR46" s="56" t="str">
        <f t="shared" si="60"/>
        <v/>
      </c>
      <c r="AS46" s="56" t="str">
        <f t="shared" si="60"/>
        <v/>
      </c>
      <c r="AT46" s="56" t="str">
        <f t="shared" si="60"/>
        <v/>
      </c>
      <c r="AU46" s="56" t="str">
        <f t="shared" si="60"/>
        <v/>
      </c>
      <c r="AV46" s="56" t="str">
        <f t="shared" si="60"/>
        <v/>
      </c>
      <c r="AW46" s="56" t="str">
        <f t="shared" si="60"/>
        <v/>
      </c>
      <c r="AX46" s="56" t="str">
        <f t="shared" si="60"/>
        <v/>
      </c>
      <c r="AY46" s="56">
        <f t="shared" si="60"/>
        <v>0</v>
      </c>
      <c r="AZ46" s="105"/>
      <c r="BA46" s="105"/>
      <c r="BB46" s="106"/>
      <c r="BC46" s="106"/>
      <c r="BD46" s="106"/>
      <c r="BE46" s="106"/>
      <c r="BF46" s="104"/>
    </row>
    <row r="47" ht="16.5" customHeight="1">
      <c r="A47" s="107"/>
      <c r="B47" s="110" t="s">
        <v>183</v>
      </c>
      <c r="C47" s="86" t="s">
        <v>74</v>
      </c>
      <c r="D47" s="140"/>
      <c r="E47" s="86" t="s">
        <v>181</v>
      </c>
      <c r="F47" s="88">
        <v>10.0</v>
      </c>
      <c r="G47" s="126">
        <v>250.0</v>
      </c>
      <c r="H47" s="90"/>
      <c r="I47" s="91"/>
      <c r="J47" s="109"/>
      <c r="K47" s="93"/>
      <c r="L47" s="94"/>
      <c r="M47" s="95"/>
      <c r="N47" s="96"/>
      <c r="O47" s="97"/>
      <c r="P47" s="98"/>
      <c r="Q47" s="99"/>
      <c r="R47" s="100"/>
      <c r="S47" s="101"/>
      <c r="T47" s="102">
        <f t="shared" si="32"/>
        <v>0</v>
      </c>
      <c r="U47" s="103">
        <f t="shared" si="33"/>
        <v>0</v>
      </c>
      <c r="V47" s="56">
        <f t="shared" si="34"/>
        <v>0</v>
      </c>
      <c r="W47" s="56"/>
      <c r="X47" s="56"/>
      <c r="Y47" s="56"/>
      <c r="Z47" s="56"/>
      <c r="AA47" s="56">
        <f t="shared" ref="AA47:AA48" si="62">$V47*10</f>
        <v>0</v>
      </c>
      <c r="AB47" s="56"/>
      <c r="AC47" s="56"/>
      <c r="AD47" s="104"/>
      <c r="AE47" s="56"/>
      <c r="AF47" s="56">
        <v>8.0</v>
      </c>
      <c r="AG47" s="56">
        <v>2.0</v>
      </c>
      <c r="AH47" s="56"/>
      <c r="AI47" s="56"/>
      <c r="AJ47" s="56"/>
      <c r="AK47" s="56"/>
      <c r="AL47" s="56"/>
      <c r="AM47" s="56"/>
      <c r="AN47" s="56">
        <v>27.0</v>
      </c>
      <c r="AO47" s="106"/>
      <c r="AP47" s="56" t="str">
        <f t="shared" ref="AP47:AY47" si="61">IF(AE47="","",$V47*AE47)</f>
        <v/>
      </c>
      <c r="AQ47" s="56">
        <f t="shared" si="61"/>
        <v>0</v>
      </c>
      <c r="AR47" s="56">
        <f t="shared" si="61"/>
        <v>0</v>
      </c>
      <c r="AS47" s="56" t="str">
        <f t="shared" si="61"/>
        <v/>
      </c>
      <c r="AT47" s="56" t="str">
        <f t="shared" si="61"/>
        <v/>
      </c>
      <c r="AU47" s="56" t="str">
        <f t="shared" si="61"/>
        <v/>
      </c>
      <c r="AV47" s="56" t="str">
        <f t="shared" si="61"/>
        <v/>
      </c>
      <c r="AW47" s="56" t="str">
        <f t="shared" si="61"/>
        <v/>
      </c>
      <c r="AX47" s="56" t="str">
        <f t="shared" si="61"/>
        <v/>
      </c>
      <c r="AY47" s="56">
        <f t="shared" si="61"/>
        <v>0</v>
      </c>
      <c r="AZ47" s="105"/>
      <c r="BA47" s="105"/>
      <c r="BB47" s="106"/>
      <c r="BC47" s="106"/>
      <c r="BD47" s="106"/>
      <c r="BE47" s="106"/>
      <c r="BF47" s="104"/>
    </row>
    <row r="48" ht="15.75" customHeight="1">
      <c r="A48" s="107"/>
      <c r="B48" s="110" t="s">
        <v>184</v>
      </c>
      <c r="C48" s="86" t="s">
        <v>74</v>
      </c>
      <c r="D48" s="140"/>
      <c r="E48" s="86" t="s">
        <v>181</v>
      </c>
      <c r="F48" s="88">
        <v>10.0</v>
      </c>
      <c r="G48" s="126">
        <v>270.0</v>
      </c>
      <c r="H48" s="90"/>
      <c r="I48" s="91"/>
      <c r="J48" s="109"/>
      <c r="K48" s="93"/>
      <c r="L48" s="94"/>
      <c r="M48" s="95"/>
      <c r="N48" s="96"/>
      <c r="O48" s="97"/>
      <c r="P48" s="98"/>
      <c r="Q48" s="99"/>
      <c r="R48" s="100"/>
      <c r="S48" s="101"/>
      <c r="T48" s="102">
        <f t="shared" si="32"/>
        <v>0</v>
      </c>
      <c r="U48" s="103">
        <f t="shared" si="33"/>
        <v>0</v>
      </c>
      <c r="V48" s="56">
        <f t="shared" si="34"/>
        <v>0</v>
      </c>
      <c r="W48" s="56"/>
      <c r="X48" s="56"/>
      <c r="Y48" s="56"/>
      <c r="Z48" s="56"/>
      <c r="AA48" s="56">
        <f t="shared" si="62"/>
        <v>0</v>
      </c>
      <c r="AB48" s="56"/>
      <c r="AC48" s="56"/>
      <c r="AD48" s="104"/>
      <c r="AE48" s="56"/>
      <c r="AF48" s="56"/>
      <c r="AG48" s="56">
        <v>7.0</v>
      </c>
      <c r="AH48" s="56">
        <v>2.0</v>
      </c>
      <c r="AI48" s="56"/>
      <c r="AJ48" s="56"/>
      <c r="AK48" s="56"/>
      <c r="AL48" s="56"/>
      <c r="AM48" s="56"/>
      <c r="AN48" s="56">
        <v>28.0</v>
      </c>
      <c r="AO48" s="106"/>
      <c r="AP48" s="56" t="str">
        <f t="shared" ref="AP48:AY48" si="63">IF(AE48="","",$V48*AE48)</f>
        <v/>
      </c>
      <c r="AQ48" s="56" t="str">
        <f t="shared" si="63"/>
        <v/>
      </c>
      <c r="AR48" s="56">
        <f t="shared" si="63"/>
        <v>0</v>
      </c>
      <c r="AS48" s="56">
        <f t="shared" si="63"/>
        <v>0</v>
      </c>
      <c r="AT48" s="56" t="str">
        <f t="shared" si="63"/>
        <v/>
      </c>
      <c r="AU48" s="56" t="str">
        <f t="shared" si="63"/>
        <v/>
      </c>
      <c r="AV48" s="56" t="str">
        <f t="shared" si="63"/>
        <v/>
      </c>
      <c r="AW48" s="56" t="str">
        <f t="shared" si="63"/>
        <v/>
      </c>
      <c r="AX48" s="56" t="str">
        <f t="shared" si="63"/>
        <v/>
      </c>
      <c r="AY48" s="56">
        <f t="shared" si="63"/>
        <v>0</v>
      </c>
      <c r="AZ48" s="105"/>
      <c r="BA48" s="105"/>
      <c r="BB48" s="106"/>
      <c r="BC48" s="106"/>
      <c r="BD48" s="106"/>
      <c r="BE48" s="106"/>
      <c r="BF48" s="104"/>
    </row>
    <row r="49" ht="15.75" customHeight="1">
      <c r="A49" s="107"/>
      <c r="B49" s="110" t="s">
        <v>185</v>
      </c>
      <c r="C49" s="86" t="s">
        <v>75</v>
      </c>
      <c r="D49" s="140"/>
      <c r="E49" s="86" t="s">
        <v>125</v>
      </c>
      <c r="F49" s="88">
        <v>1.0</v>
      </c>
      <c r="G49" s="126">
        <v>115.0</v>
      </c>
      <c r="H49" s="90"/>
      <c r="I49" s="91"/>
      <c r="J49" s="109"/>
      <c r="K49" s="93"/>
      <c r="L49" s="94"/>
      <c r="M49" s="95"/>
      <c r="N49" s="96"/>
      <c r="O49" s="97"/>
      <c r="P49" s="98"/>
      <c r="Q49" s="99"/>
      <c r="R49" s="100"/>
      <c r="S49" s="101"/>
      <c r="T49" s="102">
        <f t="shared" si="32"/>
        <v>0</v>
      </c>
      <c r="U49" s="103">
        <f t="shared" si="33"/>
        <v>0</v>
      </c>
      <c r="V49" s="56">
        <f t="shared" si="34"/>
        <v>0</v>
      </c>
      <c r="W49" s="56"/>
      <c r="X49" s="56"/>
      <c r="Y49" s="56"/>
      <c r="Z49" s="56"/>
      <c r="AA49" s="56"/>
      <c r="AB49" s="56">
        <f t="shared" ref="AB49:AB53" si="65">$V49*1</f>
        <v>0</v>
      </c>
      <c r="AC49" s="56"/>
      <c r="AD49" s="104"/>
      <c r="AE49" s="56"/>
      <c r="AF49" s="56"/>
      <c r="AG49" s="56"/>
      <c r="AH49" s="56"/>
      <c r="AI49" s="56"/>
      <c r="AJ49" s="56"/>
      <c r="AK49" s="56">
        <v>1.0</v>
      </c>
      <c r="AL49" s="56"/>
      <c r="AM49" s="56"/>
      <c r="AN49" s="56">
        <v>4.0</v>
      </c>
      <c r="AO49" s="106"/>
      <c r="AP49" s="56" t="str">
        <f t="shared" ref="AP49:AY49" si="64">IF(AE49="","",$V49*AE49)</f>
        <v/>
      </c>
      <c r="AQ49" s="56" t="str">
        <f t="shared" si="64"/>
        <v/>
      </c>
      <c r="AR49" s="56" t="str">
        <f t="shared" si="64"/>
        <v/>
      </c>
      <c r="AS49" s="56" t="str">
        <f t="shared" si="64"/>
        <v/>
      </c>
      <c r="AT49" s="56" t="str">
        <f t="shared" si="64"/>
        <v/>
      </c>
      <c r="AU49" s="56" t="str">
        <f t="shared" si="64"/>
        <v/>
      </c>
      <c r="AV49" s="56">
        <f t="shared" si="64"/>
        <v>0</v>
      </c>
      <c r="AW49" s="56" t="str">
        <f t="shared" si="64"/>
        <v/>
      </c>
      <c r="AX49" s="56" t="str">
        <f t="shared" si="64"/>
        <v/>
      </c>
      <c r="AY49" s="56">
        <f t="shared" si="64"/>
        <v>0</v>
      </c>
      <c r="AZ49" s="105">
        <v>1.0</v>
      </c>
      <c r="BA49" s="105"/>
      <c r="BB49" s="106"/>
      <c r="BC49" s="106"/>
      <c r="BD49" s="106"/>
      <c r="BE49" s="106"/>
      <c r="BF49" s="104"/>
    </row>
    <row r="50" ht="16.5" customHeight="1">
      <c r="A50" s="107"/>
      <c r="B50" s="110" t="s">
        <v>186</v>
      </c>
      <c r="C50" s="86" t="s">
        <v>75</v>
      </c>
      <c r="D50" s="140"/>
      <c r="E50" s="86" t="s">
        <v>125</v>
      </c>
      <c r="F50" s="88">
        <v>1.0</v>
      </c>
      <c r="G50" s="126">
        <v>115.0</v>
      </c>
      <c r="H50" s="90"/>
      <c r="I50" s="91"/>
      <c r="J50" s="109"/>
      <c r="K50" s="93"/>
      <c r="L50" s="94"/>
      <c r="M50" s="95"/>
      <c r="N50" s="96"/>
      <c r="O50" s="97"/>
      <c r="P50" s="98"/>
      <c r="Q50" s="99"/>
      <c r="R50" s="100"/>
      <c r="S50" s="101"/>
      <c r="T50" s="102">
        <f t="shared" si="32"/>
        <v>0</v>
      </c>
      <c r="U50" s="103">
        <f t="shared" si="33"/>
        <v>0</v>
      </c>
      <c r="V50" s="56">
        <f t="shared" si="34"/>
        <v>0</v>
      </c>
      <c r="W50" s="56"/>
      <c r="X50" s="56"/>
      <c r="Y50" s="56"/>
      <c r="Z50" s="56"/>
      <c r="AA50" s="56"/>
      <c r="AB50" s="56">
        <f t="shared" si="65"/>
        <v>0</v>
      </c>
      <c r="AC50" s="56"/>
      <c r="AD50" s="104"/>
      <c r="AE50" s="56"/>
      <c r="AF50" s="56"/>
      <c r="AG50" s="56"/>
      <c r="AH50" s="56"/>
      <c r="AI50" s="56"/>
      <c r="AJ50" s="56">
        <v>1.0</v>
      </c>
      <c r="AK50" s="56"/>
      <c r="AL50" s="56"/>
      <c r="AM50" s="56"/>
      <c r="AN50" s="56">
        <v>5.0</v>
      </c>
      <c r="AO50" s="106"/>
      <c r="AP50" s="56" t="str">
        <f t="shared" ref="AP50:AY50" si="66">IF(AE50="","",$V50*AE50)</f>
        <v/>
      </c>
      <c r="AQ50" s="56" t="str">
        <f t="shared" si="66"/>
        <v/>
      </c>
      <c r="AR50" s="56" t="str">
        <f t="shared" si="66"/>
        <v/>
      </c>
      <c r="AS50" s="56" t="str">
        <f t="shared" si="66"/>
        <v/>
      </c>
      <c r="AT50" s="56" t="str">
        <f t="shared" si="66"/>
        <v/>
      </c>
      <c r="AU50" s="56">
        <f t="shared" si="66"/>
        <v>0</v>
      </c>
      <c r="AV50" s="56" t="str">
        <f t="shared" si="66"/>
        <v/>
      </c>
      <c r="AW50" s="56" t="str">
        <f t="shared" si="66"/>
        <v/>
      </c>
      <c r="AX50" s="56" t="str">
        <f t="shared" si="66"/>
        <v/>
      </c>
      <c r="AY50" s="56">
        <f t="shared" si="66"/>
        <v>0</v>
      </c>
      <c r="AZ50" s="105">
        <v>1.0</v>
      </c>
      <c r="BA50" s="105"/>
      <c r="BB50" s="106"/>
      <c r="BC50" s="106"/>
      <c r="BD50" s="106"/>
      <c r="BE50" s="106"/>
      <c r="BF50" s="104"/>
    </row>
    <row r="51" ht="15.75" customHeight="1">
      <c r="A51" s="107"/>
      <c r="B51" s="110" t="s">
        <v>187</v>
      </c>
      <c r="C51" s="86" t="s">
        <v>75</v>
      </c>
      <c r="D51" s="140"/>
      <c r="E51" s="86" t="s">
        <v>125</v>
      </c>
      <c r="F51" s="88">
        <v>1.0</v>
      </c>
      <c r="G51" s="126">
        <v>115.0</v>
      </c>
      <c r="H51" s="90"/>
      <c r="I51" s="91"/>
      <c r="J51" s="109"/>
      <c r="K51" s="93"/>
      <c r="L51" s="94"/>
      <c r="M51" s="95"/>
      <c r="N51" s="96"/>
      <c r="O51" s="97"/>
      <c r="P51" s="98"/>
      <c r="Q51" s="99"/>
      <c r="R51" s="100"/>
      <c r="S51" s="101"/>
      <c r="T51" s="102">
        <f t="shared" si="32"/>
        <v>0</v>
      </c>
      <c r="U51" s="103">
        <f t="shared" si="33"/>
        <v>0</v>
      </c>
      <c r="V51" s="56">
        <f t="shared" si="34"/>
        <v>0</v>
      </c>
      <c r="W51" s="56"/>
      <c r="X51" s="56"/>
      <c r="Y51" s="56"/>
      <c r="Z51" s="56"/>
      <c r="AA51" s="56"/>
      <c r="AB51" s="56">
        <f t="shared" si="65"/>
        <v>0</v>
      </c>
      <c r="AC51" s="56"/>
      <c r="AD51" s="104"/>
      <c r="AE51" s="56"/>
      <c r="AF51" s="56"/>
      <c r="AG51" s="56"/>
      <c r="AH51" s="56"/>
      <c r="AI51" s="56">
        <v>1.0</v>
      </c>
      <c r="AJ51" s="56"/>
      <c r="AK51" s="56"/>
      <c r="AL51" s="56"/>
      <c r="AM51" s="56"/>
      <c r="AN51" s="56">
        <v>5.0</v>
      </c>
      <c r="AO51" s="106"/>
      <c r="AP51" s="56" t="str">
        <f t="shared" ref="AP51:AY51" si="67">IF(AE51="","",$V51*AE51)</f>
        <v/>
      </c>
      <c r="AQ51" s="56" t="str">
        <f t="shared" si="67"/>
        <v/>
      </c>
      <c r="AR51" s="56" t="str">
        <f t="shared" si="67"/>
        <v/>
      </c>
      <c r="AS51" s="56" t="str">
        <f t="shared" si="67"/>
        <v/>
      </c>
      <c r="AT51" s="56">
        <f t="shared" si="67"/>
        <v>0</v>
      </c>
      <c r="AU51" s="56" t="str">
        <f t="shared" si="67"/>
        <v/>
      </c>
      <c r="AV51" s="56" t="str">
        <f t="shared" si="67"/>
        <v/>
      </c>
      <c r="AW51" s="56" t="str">
        <f t="shared" si="67"/>
        <v/>
      </c>
      <c r="AX51" s="56" t="str">
        <f t="shared" si="67"/>
        <v/>
      </c>
      <c r="AY51" s="56">
        <f t="shared" si="67"/>
        <v>0</v>
      </c>
      <c r="AZ51" s="105">
        <v>1.0</v>
      </c>
      <c r="BA51" s="105"/>
      <c r="BB51" s="106"/>
      <c r="BC51" s="106"/>
      <c r="BD51" s="106"/>
      <c r="BE51" s="106"/>
      <c r="BF51" s="104"/>
    </row>
    <row r="52" ht="16.5" customHeight="1">
      <c r="A52" s="107"/>
      <c r="B52" s="110" t="s">
        <v>188</v>
      </c>
      <c r="C52" s="86" t="s">
        <v>75</v>
      </c>
      <c r="D52" s="140"/>
      <c r="E52" s="86" t="s">
        <v>125</v>
      </c>
      <c r="F52" s="88">
        <v>1.0</v>
      </c>
      <c r="G52" s="126">
        <v>115.0</v>
      </c>
      <c r="H52" s="90"/>
      <c r="I52" s="91"/>
      <c r="J52" s="109"/>
      <c r="K52" s="93"/>
      <c r="L52" s="94"/>
      <c r="M52" s="95"/>
      <c r="N52" s="96"/>
      <c r="O52" s="97"/>
      <c r="P52" s="98"/>
      <c r="Q52" s="99"/>
      <c r="R52" s="100"/>
      <c r="S52" s="101"/>
      <c r="T52" s="102">
        <f t="shared" si="32"/>
        <v>0</v>
      </c>
      <c r="U52" s="103">
        <f t="shared" si="33"/>
        <v>0</v>
      </c>
      <c r="V52" s="56">
        <f t="shared" si="34"/>
        <v>0</v>
      </c>
      <c r="W52" s="56"/>
      <c r="X52" s="56"/>
      <c r="Y52" s="56"/>
      <c r="Z52" s="56"/>
      <c r="AA52" s="56"/>
      <c r="AB52" s="56">
        <f t="shared" si="65"/>
        <v>0</v>
      </c>
      <c r="AC52" s="56"/>
      <c r="AD52" s="104"/>
      <c r="AE52" s="56"/>
      <c r="AF52" s="56"/>
      <c r="AG52" s="56"/>
      <c r="AH52" s="56"/>
      <c r="AI52" s="56"/>
      <c r="AJ52" s="56"/>
      <c r="AK52" s="56">
        <v>1.0</v>
      </c>
      <c r="AL52" s="56"/>
      <c r="AM52" s="56"/>
      <c r="AN52" s="56">
        <v>5.0</v>
      </c>
      <c r="AO52" s="106"/>
      <c r="AP52" s="56" t="str">
        <f t="shared" ref="AP52:AY52" si="68">IF(AE52="","",$V52*AE52)</f>
        <v/>
      </c>
      <c r="AQ52" s="56" t="str">
        <f t="shared" si="68"/>
        <v/>
      </c>
      <c r="AR52" s="56" t="str">
        <f t="shared" si="68"/>
        <v/>
      </c>
      <c r="AS52" s="56" t="str">
        <f t="shared" si="68"/>
        <v/>
      </c>
      <c r="AT52" s="56" t="str">
        <f t="shared" si="68"/>
        <v/>
      </c>
      <c r="AU52" s="56" t="str">
        <f t="shared" si="68"/>
        <v/>
      </c>
      <c r="AV52" s="56">
        <f t="shared" si="68"/>
        <v>0</v>
      </c>
      <c r="AW52" s="56" t="str">
        <f t="shared" si="68"/>
        <v/>
      </c>
      <c r="AX52" s="56" t="str">
        <f t="shared" si="68"/>
        <v/>
      </c>
      <c r="AY52" s="56">
        <f t="shared" si="68"/>
        <v>0</v>
      </c>
      <c r="AZ52" s="105">
        <v>1.0</v>
      </c>
      <c r="BA52" s="105"/>
      <c r="BB52" s="106"/>
      <c r="BC52" s="106"/>
      <c r="BD52" s="106"/>
      <c r="BE52" s="106"/>
      <c r="BF52" s="104"/>
    </row>
    <row r="53" ht="16.5" customHeight="1">
      <c r="A53" s="107"/>
      <c r="B53" s="110" t="s">
        <v>189</v>
      </c>
      <c r="C53" s="86" t="s">
        <v>75</v>
      </c>
      <c r="D53" s="140"/>
      <c r="E53" s="86" t="s">
        <v>125</v>
      </c>
      <c r="F53" s="88">
        <v>1.0</v>
      </c>
      <c r="G53" s="126">
        <v>115.0</v>
      </c>
      <c r="H53" s="90"/>
      <c r="I53" s="91"/>
      <c r="J53" s="109"/>
      <c r="K53" s="93"/>
      <c r="L53" s="94"/>
      <c r="M53" s="95"/>
      <c r="N53" s="96"/>
      <c r="O53" s="97"/>
      <c r="P53" s="98"/>
      <c r="Q53" s="99"/>
      <c r="R53" s="100"/>
      <c r="S53" s="101"/>
      <c r="T53" s="102">
        <f t="shared" si="32"/>
        <v>0</v>
      </c>
      <c r="U53" s="103">
        <f t="shared" si="33"/>
        <v>0</v>
      </c>
      <c r="V53" s="56">
        <f t="shared" si="34"/>
        <v>0</v>
      </c>
      <c r="W53" s="56"/>
      <c r="X53" s="56"/>
      <c r="Y53" s="56"/>
      <c r="Z53" s="56"/>
      <c r="AA53" s="56"/>
      <c r="AB53" s="56">
        <f t="shared" si="65"/>
        <v>0</v>
      </c>
      <c r="AC53" s="56"/>
      <c r="AD53" s="104"/>
      <c r="AE53" s="56"/>
      <c r="AF53" s="56"/>
      <c r="AG53" s="56"/>
      <c r="AH53" s="56"/>
      <c r="AI53" s="56"/>
      <c r="AJ53" s="56"/>
      <c r="AK53" s="56">
        <v>1.0</v>
      </c>
      <c r="AL53" s="56"/>
      <c r="AM53" s="56"/>
      <c r="AN53" s="56">
        <v>5.0</v>
      </c>
      <c r="AO53" s="106"/>
      <c r="AP53" s="56" t="str">
        <f t="shared" ref="AP53:AY53" si="69">IF(AE53="","",$V53*AE53)</f>
        <v/>
      </c>
      <c r="AQ53" s="56" t="str">
        <f t="shared" si="69"/>
        <v/>
      </c>
      <c r="AR53" s="56" t="str">
        <f t="shared" si="69"/>
        <v/>
      </c>
      <c r="AS53" s="56" t="str">
        <f t="shared" si="69"/>
        <v/>
      </c>
      <c r="AT53" s="56" t="str">
        <f t="shared" si="69"/>
        <v/>
      </c>
      <c r="AU53" s="56" t="str">
        <f t="shared" si="69"/>
        <v/>
      </c>
      <c r="AV53" s="56">
        <f t="shared" si="69"/>
        <v>0</v>
      </c>
      <c r="AW53" s="56" t="str">
        <f t="shared" si="69"/>
        <v/>
      </c>
      <c r="AX53" s="56" t="str">
        <f t="shared" si="69"/>
        <v/>
      </c>
      <c r="AY53" s="56">
        <f t="shared" si="69"/>
        <v>0</v>
      </c>
      <c r="AZ53" s="105">
        <v>1.0</v>
      </c>
      <c r="BA53" s="105"/>
      <c r="BB53" s="106"/>
      <c r="BC53" s="106"/>
      <c r="BD53" s="106"/>
      <c r="BE53" s="106"/>
      <c r="BF53" s="104"/>
    </row>
    <row r="54" ht="15.75" customHeight="1">
      <c r="A54" s="107"/>
      <c r="B54" s="110" t="s">
        <v>190</v>
      </c>
      <c r="C54" s="86" t="s">
        <v>167</v>
      </c>
      <c r="D54" s="140"/>
      <c r="E54" s="86" t="s">
        <v>169</v>
      </c>
      <c r="F54" s="88">
        <v>5.0</v>
      </c>
      <c r="G54" s="126">
        <v>350.0</v>
      </c>
      <c r="H54" s="90"/>
      <c r="I54" s="91"/>
      <c r="J54" s="109"/>
      <c r="K54" s="93"/>
      <c r="L54" s="94"/>
      <c r="M54" s="95"/>
      <c r="N54" s="96"/>
      <c r="O54" s="97"/>
      <c r="P54" s="98"/>
      <c r="Q54" s="99"/>
      <c r="R54" s="100"/>
      <c r="S54" s="101"/>
      <c r="T54" s="102">
        <f t="shared" si="32"/>
        <v>0</v>
      </c>
      <c r="U54" s="103">
        <f t="shared" si="33"/>
        <v>0</v>
      </c>
      <c r="V54" s="56">
        <f t="shared" si="34"/>
        <v>0</v>
      </c>
      <c r="W54" s="56"/>
      <c r="X54" s="56"/>
      <c r="Y54" s="56"/>
      <c r="Z54" s="56"/>
      <c r="AA54" s="56">
        <f t="shared" ref="AA54:AA55" si="71">$V54*5</f>
        <v>0</v>
      </c>
      <c r="AB54" s="56"/>
      <c r="AC54" s="56"/>
      <c r="AD54" s="104"/>
      <c r="AE54" s="56"/>
      <c r="AF54" s="56"/>
      <c r="AG54" s="56">
        <v>2.0</v>
      </c>
      <c r="AH54" s="56">
        <v>3.0</v>
      </c>
      <c r="AI54" s="56"/>
      <c r="AJ54" s="56"/>
      <c r="AK54" s="56"/>
      <c r="AL54" s="56"/>
      <c r="AM54" s="56"/>
      <c r="AN54" s="56">
        <v>17.0</v>
      </c>
      <c r="AO54" s="106"/>
      <c r="AP54" s="56" t="str">
        <f t="shared" ref="AP54:AY54" si="70">IF(AE54="","",$V54*AE54)</f>
        <v/>
      </c>
      <c r="AQ54" s="56" t="str">
        <f t="shared" si="70"/>
        <v/>
      </c>
      <c r="AR54" s="56">
        <f t="shared" si="70"/>
        <v>0</v>
      </c>
      <c r="AS54" s="56">
        <f t="shared" si="70"/>
        <v>0</v>
      </c>
      <c r="AT54" s="56" t="str">
        <f t="shared" si="70"/>
        <v/>
      </c>
      <c r="AU54" s="56" t="str">
        <f t="shared" si="70"/>
        <v/>
      </c>
      <c r="AV54" s="56" t="str">
        <f t="shared" si="70"/>
        <v/>
      </c>
      <c r="AW54" s="56" t="str">
        <f t="shared" si="70"/>
        <v/>
      </c>
      <c r="AX54" s="56" t="str">
        <f t="shared" si="70"/>
        <v/>
      </c>
      <c r="AY54" s="56">
        <f t="shared" si="70"/>
        <v>0</v>
      </c>
      <c r="AZ54" s="105"/>
      <c r="BA54" s="105"/>
      <c r="BB54" s="106"/>
      <c r="BC54" s="106"/>
      <c r="BD54" s="106"/>
      <c r="BE54" s="106"/>
      <c r="BF54" s="104"/>
    </row>
    <row r="55" ht="16.5" customHeight="1">
      <c r="A55" s="107"/>
      <c r="B55" s="110" t="s">
        <v>191</v>
      </c>
      <c r="C55" s="86" t="s">
        <v>167</v>
      </c>
      <c r="D55" s="140"/>
      <c r="E55" s="86" t="s">
        <v>192</v>
      </c>
      <c r="F55" s="88">
        <v>5.0</v>
      </c>
      <c r="G55" s="126">
        <v>450.0</v>
      </c>
      <c r="H55" s="90"/>
      <c r="I55" s="91"/>
      <c r="J55" s="109"/>
      <c r="K55" s="93"/>
      <c r="L55" s="94"/>
      <c r="M55" s="95"/>
      <c r="N55" s="96"/>
      <c r="O55" s="97"/>
      <c r="P55" s="98"/>
      <c r="Q55" s="99"/>
      <c r="R55" s="100"/>
      <c r="S55" s="101"/>
      <c r="T55" s="102">
        <f t="shared" si="32"/>
        <v>0</v>
      </c>
      <c r="U55" s="103">
        <f t="shared" si="33"/>
        <v>0</v>
      </c>
      <c r="V55" s="56">
        <f t="shared" si="34"/>
        <v>0</v>
      </c>
      <c r="W55" s="56"/>
      <c r="X55" s="56"/>
      <c r="Y55" s="56"/>
      <c r="Z55" s="56"/>
      <c r="AA55" s="56">
        <f t="shared" si="71"/>
        <v>0</v>
      </c>
      <c r="AB55" s="56"/>
      <c r="AC55" s="56"/>
      <c r="AD55" s="104"/>
      <c r="AE55" s="56"/>
      <c r="AF55" s="56">
        <v>3.0</v>
      </c>
      <c r="AG55" s="56">
        <v>2.0</v>
      </c>
      <c r="AH55" s="56"/>
      <c r="AI55" s="56"/>
      <c r="AJ55" s="56"/>
      <c r="AK55" s="56"/>
      <c r="AL55" s="56"/>
      <c r="AM55" s="56"/>
      <c r="AN55" s="56">
        <v>16.0</v>
      </c>
      <c r="AO55" s="106"/>
      <c r="AP55" s="56" t="str">
        <f t="shared" ref="AP55:AY55" si="72">IF(AE55="","",$V55*AE55)</f>
        <v/>
      </c>
      <c r="AQ55" s="56">
        <f t="shared" si="72"/>
        <v>0</v>
      </c>
      <c r="AR55" s="56">
        <f t="shared" si="72"/>
        <v>0</v>
      </c>
      <c r="AS55" s="56" t="str">
        <f t="shared" si="72"/>
        <v/>
      </c>
      <c r="AT55" s="56" t="str">
        <f t="shared" si="72"/>
        <v/>
      </c>
      <c r="AU55" s="56" t="str">
        <f t="shared" si="72"/>
        <v/>
      </c>
      <c r="AV55" s="56" t="str">
        <f t="shared" si="72"/>
        <v/>
      </c>
      <c r="AW55" s="56" t="str">
        <f t="shared" si="72"/>
        <v/>
      </c>
      <c r="AX55" s="56" t="str">
        <f t="shared" si="72"/>
        <v/>
      </c>
      <c r="AY55" s="56">
        <f t="shared" si="72"/>
        <v>0</v>
      </c>
      <c r="AZ55" s="105">
        <v>5.0</v>
      </c>
      <c r="BA55" s="105"/>
      <c r="BB55" s="106"/>
      <c r="BC55" s="106"/>
      <c r="BD55" s="106"/>
      <c r="BE55" s="106"/>
      <c r="BF55" s="104"/>
    </row>
    <row r="56" ht="17.25" customHeight="1">
      <c r="A56" s="107"/>
      <c r="B56" s="110" t="s">
        <v>193</v>
      </c>
      <c r="C56" s="86" t="s">
        <v>194</v>
      </c>
      <c r="D56" s="140"/>
      <c r="E56" s="86" t="s">
        <v>132</v>
      </c>
      <c r="F56" s="88">
        <v>5.0</v>
      </c>
      <c r="G56" s="126">
        <v>330.0</v>
      </c>
      <c r="H56" s="90"/>
      <c r="I56" s="91"/>
      <c r="J56" s="109"/>
      <c r="K56" s="93"/>
      <c r="L56" s="94"/>
      <c r="M56" s="95"/>
      <c r="N56" s="96"/>
      <c r="O56" s="97"/>
      <c r="P56" s="98"/>
      <c r="Q56" s="99"/>
      <c r="R56" s="100"/>
      <c r="S56" s="101"/>
      <c r="T56" s="102">
        <f t="shared" si="32"/>
        <v>0</v>
      </c>
      <c r="U56" s="103">
        <f t="shared" si="33"/>
        <v>0</v>
      </c>
      <c r="V56" s="56">
        <f t="shared" si="34"/>
        <v>0</v>
      </c>
      <c r="W56" s="56"/>
      <c r="X56" s="56"/>
      <c r="Y56" s="56"/>
      <c r="Z56" s="56"/>
      <c r="AA56" s="56"/>
      <c r="AB56" s="56">
        <f>$V56*5</f>
        <v>0</v>
      </c>
      <c r="AC56" s="56"/>
      <c r="AD56" s="104"/>
      <c r="AE56" s="56"/>
      <c r="AF56" s="56"/>
      <c r="AG56" s="56">
        <v>5.0</v>
      </c>
      <c r="AH56" s="56"/>
      <c r="AI56" s="56"/>
      <c r="AJ56" s="56"/>
      <c r="AK56" s="56"/>
      <c r="AL56" s="56"/>
      <c r="AM56" s="56"/>
      <c r="AN56" s="56">
        <v>10.0</v>
      </c>
      <c r="AO56" s="106"/>
      <c r="AP56" s="56" t="str">
        <f t="shared" ref="AP56:AY56" si="73">IF(AE56="","",$V56*AE56)</f>
        <v/>
      </c>
      <c r="AQ56" s="56" t="str">
        <f t="shared" si="73"/>
        <v/>
      </c>
      <c r="AR56" s="56">
        <f t="shared" si="73"/>
        <v>0</v>
      </c>
      <c r="AS56" s="56" t="str">
        <f t="shared" si="73"/>
        <v/>
      </c>
      <c r="AT56" s="56" t="str">
        <f t="shared" si="73"/>
        <v/>
      </c>
      <c r="AU56" s="56" t="str">
        <f t="shared" si="73"/>
        <v/>
      </c>
      <c r="AV56" s="56" t="str">
        <f t="shared" si="73"/>
        <v/>
      </c>
      <c r="AW56" s="56" t="str">
        <f t="shared" si="73"/>
        <v/>
      </c>
      <c r="AX56" s="56" t="str">
        <f t="shared" si="73"/>
        <v/>
      </c>
      <c r="AY56" s="56">
        <f t="shared" si="73"/>
        <v>0</v>
      </c>
      <c r="AZ56" s="105">
        <v>5.0</v>
      </c>
      <c r="BA56" s="105"/>
      <c r="BB56" s="106"/>
      <c r="BC56" s="106"/>
      <c r="BD56" s="106"/>
      <c r="BE56" s="106"/>
      <c r="BF56" s="104"/>
    </row>
    <row r="57" ht="16.5" customHeight="1">
      <c r="A57" s="107"/>
      <c r="B57" s="110" t="s">
        <v>195</v>
      </c>
      <c r="C57" s="86" t="s">
        <v>167</v>
      </c>
      <c r="D57" s="140"/>
      <c r="E57" s="86" t="s">
        <v>132</v>
      </c>
      <c r="F57" s="88">
        <v>5.0</v>
      </c>
      <c r="G57" s="126">
        <v>170.0</v>
      </c>
      <c r="H57" s="90"/>
      <c r="I57" s="91"/>
      <c r="J57" s="109"/>
      <c r="K57" s="93"/>
      <c r="L57" s="94"/>
      <c r="M57" s="95"/>
      <c r="N57" s="96"/>
      <c r="O57" s="97"/>
      <c r="P57" s="98"/>
      <c r="Q57" s="99"/>
      <c r="R57" s="100"/>
      <c r="S57" s="101"/>
      <c r="T57" s="102">
        <f t="shared" si="32"/>
        <v>0</v>
      </c>
      <c r="U57" s="103">
        <f t="shared" si="33"/>
        <v>0</v>
      </c>
      <c r="V57" s="56">
        <f t="shared" si="34"/>
        <v>0</v>
      </c>
      <c r="W57" s="56"/>
      <c r="X57" s="56"/>
      <c r="Y57" s="56"/>
      <c r="Z57" s="56"/>
      <c r="AA57" s="56">
        <f t="shared" ref="AA57:AA58" si="75">$V57*5</f>
        <v>0</v>
      </c>
      <c r="AB57" s="56"/>
      <c r="AC57" s="56"/>
      <c r="AD57" s="104"/>
      <c r="AE57" s="56"/>
      <c r="AF57" s="56">
        <v>5.0</v>
      </c>
      <c r="AG57" s="56">
        <v>5.0</v>
      </c>
      <c r="AH57" s="56"/>
      <c r="AI57" s="56"/>
      <c r="AJ57" s="56"/>
      <c r="AK57" s="56"/>
      <c r="AL57" s="56"/>
      <c r="AM57" s="56"/>
      <c r="AN57" s="56">
        <v>25.0</v>
      </c>
      <c r="AO57" s="106"/>
      <c r="AP57" s="56" t="str">
        <f t="shared" ref="AP57:AY57" si="74">IF(AE57="","",$V57*AE57)</f>
        <v/>
      </c>
      <c r="AQ57" s="56">
        <f t="shared" si="74"/>
        <v>0</v>
      </c>
      <c r="AR57" s="56">
        <f t="shared" si="74"/>
        <v>0</v>
      </c>
      <c r="AS57" s="56" t="str">
        <f t="shared" si="74"/>
        <v/>
      </c>
      <c r="AT57" s="56" t="str">
        <f t="shared" si="74"/>
        <v/>
      </c>
      <c r="AU57" s="56" t="str">
        <f t="shared" si="74"/>
        <v/>
      </c>
      <c r="AV57" s="56" t="str">
        <f t="shared" si="74"/>
        <v/>
      </c>
      <c r="AW57" s="56" t="str">
        <f t="shared" si="74"/>
        <v/>
      </c>
      <c r="AX57" s="56" t="str">
        <f t="shared" si="74"/>
        <v/>
      </c>
      <c r="AY57" s="56">
        <f t="shared" si="74"/>
        <v>0</v>
      </c>
      <c r="AZ57" s="105"/>
      <c r="BA57" s="105"/>
      <c r="BB57" s="106"/>
      <c r="BC57" s="106"/>
      <c r="BD57" s="106"/>
      <c r="BE57" s="106"/>
      <c r="BF57" s="104"/>
    </row>
    <row r="58" ht="17.25" customHeight="1">
      <c r="A58" s="112"/>
      <c r="B58" s="143" t="s">
        <v>196</v>
      </c>
      <c r="C58" s="144" t="s">
        <v>167</v>
      </c>
      <c r="D58" s="145"/>
      <c r="E58" s="144" t="s">
        <v>132</v>
      </c>
      <c r="F58" s="146">
        <v>5.0</v>
      </c>
      <c r="G58" s="126">
        <v>200.0</v>
      </c>
      <c r="H58" s="147"/>
      <c r="I58" s="148"/>
      <c r="J58" s="149"/>
      <c r="K58" s="150"/>
      <c r="L58" s="151"/>
      <c r="M58" s="152"/>
      <c r="N58" s="153"/>
      <c r="O58" s="154"/>
      <c r="P58" s="155"/>
      <c r="Q58" s="156"/>
      <c r="R58" s="157"/>
      <c r="S58" s="158"/>
      <c r="T58" s="102">
        <f t="shared" si="32"/>
        <v>0</v>
      </c>
      <c r="U58" s="103">
        <f t="shared" si="33"/>
        <v>0</v>
      </c>
      <c r="V58" s="56">
        <f t="shared" si="34"/>
        <v>0</v>
      </c>
      <c r="W58" s="58"/>
      <c r="X58" s="58"/>
      <c r="Y58" s="58"/>
      <c r="Z58" s="58"/>
      <c r="AA58" s="58">
        <f t="shared" si="75"/>
        <v>0</v>
      </c>
      <c r="AB58" s="58"/>
      <c r="AC58" s="58"/>
      <c r="AD58" s="104"/>
      <c r="AE58" s="56"/>
      <c r="AF58" s="56">
        <v>1.0</v>
      </c>
      <c r="AG58" s="56"/>
      <c r="AH58" s="56">
        <v>3.0</v>
      </c>
      <c r="AI58" s="56">
        <v>1.0</v>
      </c>
      <c r="AJ58" s="56"/>
      <c r="AK58" s="56"/>
      <c r="AL58" s="56"/>
      <c r="AM58" s="56"/>
      <c r="AN58" s="56">
        <v>16.0</v>
      </c>
      <c r="AO58" s="106"/>
      <c r="AP58" s="56" t="str">
        <f t="shared" ref="AP58:AY58" si="76">IF(AE58="","",$V58*AE58)</f>
        <v/>
      </c>
      <c r="AQ58" s="56">
        <f t="shared" si="76"/>
        <v>0</v>
      </c>
      <c r="AR58" s="56" t="str">
        <f t="shared" si="76"/>
        <v/>
      </c>
      <c r="AS58" s="56">
        <f t="shared" si="76"/>
        <v>0</v>
      </c>
      <c r="AT58" s="56">
        <f t="shared" si="76"/>
        <v>0</v>
      </c>
      <c r="AU58" s="56" t="str">
        <f t="shared" si="76"/>
        <v/>
      </c>
      <c r="AV58" s="56" t="str">
        <f t="shared" si="76"/>
        <v/>
      </c>
      <c r="AW58" s="56" t="str">
        <f t="shared" si="76"/>
        <v/>
      </c>
      <c r="AX58" s="56" t="str">
        <f t="shared" si="76"/>
        <v/>
      </c>
      <c r="AY58" s="56">
        <f t="shared" si="76"/>
        <v>0</v>
      </c>
      <c r="AZ58" s="105"/>
      <c r="BA58" s="105"/>
      <c r="BB58" s="106"/>
      <c r="BC58" s="106"/>
      <c r="BD58" s="106"/>
      <c r="BE58" s="106"/>
      <c r="BF58" s="104"/>
    </row>
    <row r="59" ht="9.0" customHeight="1">
      <c r="A59" s="159"/>
      <c r="B59" s="160"/>
      <c r="C59" s="118"/>
      <c r="D59" s="118"/>
      <c r="E59" s="118"/>
      <c r="F59" s="118"/>
      <c r="G59" s="161"/>
      <c r="H59" s="162"/>
      <c r="I59" s="162"/>
      <c r="J59" s="162"/>
      <c r="K59" s="162"/>
      <c r="L59" s="162"/>
      <c r="M59" s="162"/>
      <c r="N59" s="163"/>
      <c r="O59" s="162"/>
      <c r="P59" s="164"/>
      <c r="Q59" s="162"/>
      <c r="R59" s="162"/>
      <c r="S59" s="162"/>
      <c r="T59" s="65"/>
      <c r="U59" s="65"/>
      <c r="V59" s="117"/>
      <c r="W59" s="118"/>
      <c r="X59" s="118"/>
      <c r="Y59" s="118"/>
      <c r="Z59" s="118"/>
      <c r="AA59" s="118"/>
      <c r="AB59" s="118"/>
      <c r="AC59" s="119"/>
      <c r="AD59" s="104"/>
      <c r="AE59" s="120"/>
      <c r="AF59" s="120"/>
      <c r="AG59" s="120"/>
      <c r="AH59" s="120"/>
      <c r="AI59" s="120"/>
      <c r="AJ59" s="120"/>
      <c r="AK59" s="120"/>
      <c r="AL59" s="120"/>
      <c r="AM59" s="120"/>
      <c r="AN59" s="120"/>
      <c r="AO59" s="106"/>
      <c r="AP59" s="120"/>
      <c r="AQ59" s="120"/>
      <c r="AR59" s="120"/>
      <c r="AS59" s="120"/>
      <c r="AT59" s="120"/>
      <c r="AU59" s="120"/>
      <c r="AV59" s="120"/>
      <c r="AW59" s="120"/>
      <c r="AX59" s="120"/>
      <c r="AY59" s="120"/>
      <c r="AZ59" s="105"/>
      <c r="BA59" s="105"/>
      <c r="BB59" s="106"/>
      <c r="BC59" s="106"/>
      <c r="BD59" s="106"/>
      <c r="BE59" s="106"/>
      <c r="BF59" s="104"/>
    </row>
    <row r="60" ht="78.0" customHeight="1">
      <c r="A60" s="165" t="s">
        <v>197</v>
      </c>
      <c r="B60" s="166" t="s">
        <v>198</v>
      </c>
      <c r="C60" s="167" t="s">
        <v>199</v>
      </c>
      <c r="D60" s="140" t="s">
        <v>120</v>
      </c>
      <c r="E60" s="167" t="s">
        <v>181</v>
      </c>
      <c r="F60" s="168">
        <v>50.0</v>
      </c>
      <c r="G60" s="169">
        <v>997.5</v>
      </c>
      <c r="H60" s="170"/>
      <c r="I60" s="171"/>
      <c r="J60" s="172"/>
      <c r="K60" s="173"/>
      <c r="L60" s="174"/>
      <c r="M60" s="175"/>
      <c r="N60" s="176"/>
      <c r="O60" s="177"/>
      <c r="P60" s="178"/>
      <c r="Q60" s="179"/>
      <c r="R60" s="180"/>
      <c r="S60" s="181"/>
      <c r="T60" s="102">
        <f>SUM(H60:S60)*G60</f>
        <v>0</v>
      </c>
      <c r="U60" s="103">
        <f>SUM(H60:S60)*F60</f>
        <v>0</v>
      </c>
      <c r="V60" s="56">
        <f>SUM(H60:S60)</f>
        <v>0</v>
      </c>
      <c r="W60" s="56"/>
      <c r="X60" s="56"/>
      <c r="Y60" s="139">
        <f>V60*15</f>
        <v>0</v>
      </c>
      <c r="Z60" s="139">
        <f>V60*25</f>
        <v>0</v>
      </c>
      <c r="AA60" s="139">
        <f>V60*10</f>
        <v>0</v>
      </c>
      <c r="AB60" s="56"/>
      <c r="AC60" s="56"/>
      <c r="AD60" s="104"/>
      <c r="AE60" s="56"/>
      <c r="AF60" s="56">
        <v>17.0</v>
      </c>
      <c r="AG60" s="56">
        <v>12.0</v>
      </c>
      <c r="AH60" s="56"/>
      <c r="AI60" s="56"/>
      <c r="AJ60" s="56"/>
      <c r="AK60" s="56"/>
      <c r="AL60" s="56"/>
      <c r="AM60" s="56"/>
      <c r="AN60" s="56">
        <v>120.0</v>
      </c>
      <c r="AO60" s="106"/>
      <c r="AP60" s="56" t="str">
        <f t="shared" ref="AP60:AY60" si="77">IF(AE60="","",$V60*AE60)</f>
        <v/>
      </c>
      <c r="AQ60" s="56">
        <f t="shared" si="77"/>
        <v>0</v>
      </c>
      <c r="AR60" s="56">
        <f t="shared" si="77"/>
        <v>0</v>
      </c>
      <c r="AS60" s="56" t="str">
        <f t="shared" si="77"/>
        <v/>
      </c>
      <c r="AT60" s="56" t="str">
        <f t="shared" si="77"/>
        <v/>
      </c>
      <c r="AU60" s="56" t="str">
        <f t="shared" si="77"/>
        <v/>
      </c>
      <c r="AV60" s="56" t="str">
        <f t="shared" si="77"/>
        <v/>
      </c>
      <c r="AW60" s="56" t="str">
        <f t="shared" si="77"/>
        <v/>
      </c>
      <c r="AX60" s="56" t="str">
        <f t="shared" si="77"/>
        <v/>
      </c>
      <c r="AY60" s="56">
        <f t="shared" si="77"/>
        <v>0</v>
      </c>
      <c r="AZ60" s="105"/>
      <c r="BA60" s="105"/>
      <c r="BB60" s="106"/>
      <c r="BC60" s="106"/>
      <c r="BD60" s="106"/>
      <c r="BE60" s="106"/>
      <c r="BF60" s="104"/>
    </row>
    <row r="61" ht="9.75" customHeight="1">
      <c r="A61" s="80"/>
      <c r="B61" s="182"/>
      <c r="C61" s="118"/>
      <c r="D61" s="118"/>
      <c r="E61" s="118"/>
      <c r="F61" s="118"/>
      <c r="G61" s="161"/>
      <c r="H61" s="162"/>
      <c r="I61" s="162"/>
      <c r="J61" s="162"/>
      <c r="K61" s="162"/>
      <c r="L61" s="162"/>
      <c r="M61" s="162"/>
      <c r="N61" s="163"/>
      <c r="O61" s="162"/>
      <c r="P61" s="164"/>
      <c r="Q61" s="162"/>
      <c r="R61" s="162"/>
      <c r="S61" s="162"/>
      <c r="T61" s="65"/>
      <c r="U61" s="65"/>
      <c r="V61" s="117"/>
      <c r="W61" s="118"/>
      <c r="X61" s="118"/>
      <c r="Y61" s="118"/>
      <c r="Z61" s="118"/>
      <c r="AA61" s="118"/>
      <c r="AB61" s="118"/>
      <c r="AC61" s="119"/>
      <c r="AD61" s="80"/>
      <c r="AE61" s="120"/>
      <c r="AF61" s="120"/>
      <c r="AG61" s="120"/>
      <c r="AH61" s="120"/>
      <c r="AI61" s="120"/>
      <c r="AJ61" s="120"/>
      <c r="AK61" s="120"/>
      <c r="AL61" s="120"/>
      <c r="AM61" s="120"/>
      <c r="AN61" s="120"/>
      <c r="AO61" s="80"/>
      <c r="AP61" s="120"/>
      <c r="AQ61" s="120"/>
      <c r="AR61" s="120"/>
      <c r="AS61" s="120"/>
      <c r="AT61" s="120"/>
      <c r="AU61" s="120"/>
      <c r="AV61" s="120"/>
      <c r="AW61" s="120"/>
      <c r="AX61" s="120"/>
      <c r="AY61" s="120"/>
      <c r="AZ61" s="83"/>
      <c r="BA61" s="83"/>
      <c r="BB61" s="83"/>
      <c r="BC61" s="83"/>
      <c r="BD61" s="83"/>
      <c r="BE61" s="83"/>
      <c r="BF61" s="83"/>
    </row>
    <row r="62" ht="16.5" customHeight="1">
      <c r="A62" s="183" t="s">
        <v>200</v>
      </c>
      <c r="B62" s="122" t="s">
        <v>201</v>
      </c>
      <c r="C62" s="123" t="s">
        <v>70</v>
      </c>
      <c r="D62" s="184"/>
      <c r="E62" s="123" t="s">
        <v>202</v>
      </c>
      <c r="F62" s="167">
        <v>50.0</v>
      </c>
      <c r="G62" s="185">
        <v>145.0</v>
      </c>
      <c r="H62" s="127"/>
      <c r="I62" s="128"/>
      <c r="J62" s="129"/>
      <c r="K62" s="130"/>
      <c r="L62" s="131"/>
      <c r="M62" s="132"/>
      <c r="N62" s="133"/>
      <c r="O62" s="134"/>
      <c r="P62" s="135"/>
      <c r="Q62" s="136"/>
      <c r="R62" s="137"/>
      <c r="S62" s="138"/>
      <c r="T62" s="102">
        <f t="shared" ref="T62:T69" si="79">SUM(H62:S62)*G62</f>
        <v>0</v>
      </c>
      <c r="U62" s="103">
        <f t="shared" ref="U62:U69" si="80">SUM(H62:S62)*F62</f>
        <v>0</v>
      </c>
      <c r="V62" s="56">
        <f t="shared" ref="V62:V69" si="81">SUM(H62:S62)</f>
        <v>0</v>
      </c>
      <c r="W62" s="139">
        <f t="shared" ref="W62:W63" si="82">$V62*50</f>
        <v>0</v>
      </c>
      <c r="X62" s="139"/>
      <c r="Y62" s="139"/>
      <c r="Z62" s="139"/>
      <c r="AA62" s="139"/>
      <c r="AB62" s="139"/>
      <c r="AC62" s="139"/>
      <c r="AD62" s="104"/>
      <c r="AE62" s="56">
        <v>50.0</v>
      </c>
      <c r="AF62" s="56"/>
      <c r="AG62" s="56"/>
      <c r="AH62" s="56"/>
      <c r="AI62" s="56"/>
      <c r="AJ62" s="56"/>
      <c r="AK62" s="56"/>
      <c r="AL62" s="56"/>
      <c r="AM62" s="56"/>
      <c r="AN62" s="56">
        <v>0.0</v>
      </c>
      <c r="AO62" s="104"/>
      <c r="AP62" s="56">
        <f t="shared" ref="AP62:AY62" si="78">IF(AE62="","",$V62*AE62)</f>
        <v>0</v>
      </c>
      <c r="AQ62" s="56" t="str">
        <f t="shared" si="78"/>
        <v/>
      </c>
      <c r="AR62" s="56" t="str">
        <f t="shared" si="78"/>
        <v/>
      </c>
      <c r="AS62" s="56" t="str">
        <f t="shared" si="78"/>
        <v/>
      </c>
      <c r="AT62" s="56" t="str">
        <f t="shared" si="78"/>
        <v/>
      </c>
      <c r="AU62" s="56" t="str">
        <f t="shared" si="78"/>
        <v/>
      </c>
      <c r="AV62" s="56" t="str">
        <f t="shared" si="78"/>
        <v/>
      </c>
      <c r="AW62" s="56" t="str">
        <f t="shared" si="78"/>
        <v/>
      </c>
      <c r="AX62" s="56" t="str">
        <f t="shared" si="78"/>
        <v/>
      </c>
      <c r="AY62" s="56">
        <f t="shared" si="78"/>
        <v>0</v>
      </c>
      <c r="AZ62" s="106"/>
      <c r="BA62" s="106"/>
      <c r="BB62" s="106"/>
      <c r="BC62" s="106"/>
      <c r="BD62" s="106"/>
      <c r="BE62" s="106"/>
      <c r="BF62" s="106"/>
    </row>
    <row r="63" ht="18.0" customHeight="1">
      <c r="A63" s="107"/>
      <c r="B63" s="110" t="s">
        <v>203</v>
      </c>
      <c r="C63" s="86" t="s">
        <v>70</v>
      </c>
      <c r="D63" s="186"/>
      <c r="E63" s="86" t="s">
        <v>127</v>
      </c>
      <c r="F63" s="168">
        <v>50.0</v>
      </c>
      <c r="G63" s="187">
        <v>145.0</v>
      </c>
      <c r="H63" s="90"/>
      <c r="I63" s="91"/>
      <c r="J63" s="109"/>
      <c r="K63" s="93"/>
      <c r="L63" s="94"/>
      <c r="M63" s="95"/>
      <c r="N63" s="96"/>
      <c r="O63" s="97"/>
      <c r="P63" s="98"/>
      <c r="Q63" s="99"/>
      <c r="R63" s="100"/>
      <c r="S63" s="101"/>
      <c r="T63" s="102">
        <f t="shared" si="79"/>
        <v>0</v>
      </c>
      <c r="U63" s="103">
        <f t="shared" si="80"/>
        <v>0</v>
      </c>
      <c r="V63" s="56">
        <f t="shared" si="81"/>
        <v>0</v>
      </c>
      <c r="W63" s="56">
        <f t="shared" si="82"/>
        <v>0</v>
      </c>
      <c r="X63" s="56"/>
      <c r="Y63" s="56"/>
      <c r="Z63" s="56"/>
      <c r="AA63" s="56"/>
      <c r="AB63" s="56"/>
      <c r="AC63" s="56"/>
      <c r="AD63" s="104"/>
      <c r="AE63" s="56"/>
      <c r="AF63" s="56"/>
      <c r="AG63" s="56"/>
      <c r="AH63" s="56"/>
      <c r="AI63" s="56"/>
      <c r="AJ63" s="56"/>
      <c r="AK63" s="56"/>
      <c r="AL63" s="56"/>
      <c r="AM63" s="56"/>
      <c r="AN63" s="56">
        <v>100.0</v>
      </c>
      <c r="AO63" s="104"/>
      <c r="AP63" s="56" t="str">
        <f t="shared" ref="AP63:AY63" si="83">IF(AE63="","",$V63*AE63)</f>
        <v/>
      </c>
      <c r="AQ63" s="56" t="str">
        <f t="shared" si="83"/>
        <v/>
      </c>
      <c r="AR63" s="56" t="str">
        <f t="shared" si="83"/>
        <v/>
      </c>
      <c r="AS63" s="56" t="str">
        <f t="shared" si="83"/>
        <v/>
      </c>
      <c r="AT63" s="56" t="str">
        <f t="shared" si="83"/>
        <v/>
      </c>
      <c r="AU63" s="56" t="str">
        <f t="shared" si="83"/>
        <v/>
      </c>
      <c r="AV63" s="56" t="str">
        <f t="shared" si="83"/>
        <v/>
      </c>
      <c r="AW63" s="56" t="str">
        <f t="shared" si="83"/>
        <v/>
      </c>
      <c r="AX63" s="56" t="str">
        <f t="shared" si="83"/>
        <v/>
      </c>
      <c r="AY63" s="56">
        <f t="shared" si="83"/>
        <v>0</v>
      </c>
      <c r="AZ63" s="106"/>
      <c r="BA63" s="106"/>
      <c r="BB63" s="106"/>
      <c r="BC63" s="106"/>
      <c r="BD63" s="106"/>
      <c r="BE63" s="106"/>
      <c r="BF63" s="106"/>
    </row>
    <row r="64" ht="18.0" customHeight="1">
      <c r="A64" s="107"/>
      <c r="B64" s="110" t="s">
        <v>204</v>
      </c>
      <c r="C64" s="86" t="s">
        <v>70</v>
      </c>
      <c r="D64" s="186"/>
      <c r="E64" s="86" t="s">
        <v>127</v>
      </c>
      <c r="F64" s="168">
        <v>25.0</v>
      </c>
      <c r="G64" s="187">
        <v>90.0</v>
      </c>
      <c r="H64" s="90"/>
      <c r="I64" s="91"/>
      <c r="J64" s="109"/>
      <c r="K64" s="93"/>
      <c r="L64" s="94"/>
      <c r="M64" s="95"/>
      <c r="N64" s="96"/>
      <c r="O64" s="97"/>
      <c r="P64" s="98"/>
      <c r="Q64" s="99"/>
      <c r="R64" s="100"/>
      <c r="S64" s="101"/>
      <c r="T64" s="102">
        <f t="shared" si="79"/>
        <v>0</v>
      </c>
      <c r="U64" s="103">
        <f t="shared" si="80"/>
        <v>0</v>
      </c>
      <c r="V64" s="56">
        <f t="shared" si="81"/>
        <v>0</v>
      </c>
      <c r="W64" s="56">
        <f t="shared" ref="W64:W65" si="85">$V64*25</f>
        <v>0</v>
      </c>
      <c r="X64" s="56"/>
      <c r="Y64" s="56"/>
      <c r="Z64" s="56"/>
      <c r="AA64" s="56"/>
      <c r="AB64" s="56"/>
      <c r="AC64" s="56"/>
      <c r="AD64" s="104"/>
      <c r="AE64" s="56"/>
      <c r="AF64" s="56"/>
      <c r="AG64" s="56"/>
      <c r="AH64" s="56"/>
      <c r="AI64" s="56"/>
      <c r="AJ64" s="56"/>
      <c r="AK64" s="56"/>
      <c r="AL64" s="56"/>
      <c r="AM64" s="56"/>
      <c r="AN64" s="56">
        <v>54.0</v>
      </c>
      <c r="AO64" s="104"/>
      <c r="AP64" s="56" t="str">
        <f t="shared" ref="AP64:AY64" si="84">IF(AE64="","",$V64*AE64)</f>
        <v/>
      </c>
      <c r="AQ64" s="56" t="str">
        <f t="shared" si="84"/>
        <v/>
      </c>
      <c r="AR64" s="56" t="str">
        <f t="shared" si="84"/>
        <v/>
      </c>
      <c r="AS64" s="56" t="str">
        <f t="shared" si="84"/>
        <v/>
      </c>
      <c r="AT64" s="56" t="str">
        <f t="shared" si="84"/>
        <v/>
      </c>
      <c r="AU64" s="56" t="str">
        <f t="shared" si="84"/>
        <v/>
      </c>
      <c r="AV64" s="56" t="str">
        <f t="shared" si="84"/>
        <v/>
      </c>
      <c r="AW64" s="56" t="str">
        <f t="shared" si="84"/>
        <v/>
      </c>
      <c r="AX64" s="56" t="str">
        <f t="shared" si="84"/>
        <v/>
      </c>
      <c r="AY64" s="56">
        <f t="shared" si="84"/>
        <v>0</v>
      </c>
      <c r="AZ64" s="106"/>
      <c r="BA64" s="106"/>
      <c r="BB64" s="106"/>
      <c r="BC64" s="106"/>
      <c r="BD64" s="106"/>
      <c r="BE64" s="106"/>
      <c r="BF64" s="106"/>
    </row>
    <row r="65" ht="15.75" customHeight="1">
      <c r="A65" s="107"/>
      <c r="B65" s="110" t="s">
        <v>205</v>
      </c>
      <c r="C65" s="86" t="s">
        <v>70</v>
      </c>
      <c r="D65" s="186"/>
      <c r="E65" s="86" t="s">
        <v>127</v>
      </c>
      <c r="F65" s="168">
        <v>25.0</v>
      </c>
      <c r="G65" s="187">
        <v>100.0</v>
      </c>
      <c r="H65" s="90"/>
      <c r="I65" s="91"/>
      <c r="J65" s="109"/>
      <c r="K65" s="93"/>
      <c r="L65" s="94"/>
      <c r="M65" s="95"/>
      <c r="N65" s="96"/>
      <c r="O65" s="97"/>
      <c r="P65" s="98"/>
      <c r="Q65" s="99"/>
      <c r="R65" s="100"/>
      <c r="S65" s="101"/>
      <c r="T65" s="102">
        <f t="shared" si="79"/>
        <v>0</v>
      </c>
      <c r="U65" s="103">
        <f t="shared" si="80"/>
        <v>0</v>
      </c>
      <c r="V65" s="56">
        <f t="shared" si="81"/>
        <v>0</v>
      </c>
      <c r="W65" s="56">
        <f t="shared" si="85"/>
        <v>0</v>
      </c>
      <c r="X65" s="56"/>
      <c r="Y65" s="56"/>
      <c r="Z65" s="56"/>
      <c r="AA65" s="56"/>
      <c r="AB65" s="56"/>
      <c r="AC65" s="56"/>
      <c r="AD65" s="104"/>
      <c r="AE65" s="56"/>
      <c r="AF65" s="56"/>
      <c r="AG65" s="56"/>
      <c r="AH65" s="56"/>
      <c r="AI65" s="56"/>
      <c r="AJ65" s="56"/>
      <c r="AK65" s="56"/>
      <c r="AL65" s="56"/>
      <c r="AM65" s="56"/>
      <c r="AN65" s="56">
        <v>50.0</v>
      </c>
      <c r="AO65" s="104"/>
      <c r="AP65" s="56" t="str">
        <f t="shared" ref="AP65:AY65" si="86">IF(AE65="","",$V65*AE65)</f>
        <v/>
      </c>
      <c r="AQ65" s="56" t="str">
        <f t="shared" si="86"/>
        <v/>
      </c>
      <c r="AR65" s="56" t="str">
        <f t="shared" si="86"/>
        <v/>
      </c>
      <c r="AS65" s="56" t="str">
        <f t="shared" si="86"/>
        <v/>
      </c>
      <c r="AT65" s="56" t="str">
        <f t="shared" si="86"/>
        <v/>
      </c>
      <c r="AU65" s="56" t="str">
        <f t="shared" si="86"/>
        <v/>
      </c>
      <c r="AV65" s="56" t="str">
        <f t="shared" si="86"/>
        <v/>
      </c>
      <c r="AW65" s="56" t="str">
        <f t="shared" si="86"/>
        <v/>
      </c>
      <c r="AX65" s="56" t="str">
        <f t="shared" si="86"/>
        <v/>
      </c>
      <c r="AY65" s="56">
        <f t="shared" si="86"/>
        <v>0</v>
      </c>
      <c r="AZ65" s="106"/>
      <c r="BA65" s="106"/>
      <c r="BB65" s="106"/>
      <c r="BC65" s="106"/>
      <c r="BD65" s="106"/>
      <c r="BE65" s="106"/>
      <c r="BF65" s="106"/>
    </row>
    <row r="66" ht="15.75" customHeight="1">
      <c r="A66" s="107"/>
      <c r="B66" s="110" t="s">
        <v>206</v>
      </c>
      <c r="C66" s="86" t="s">
        <v>207</v>
      </c>
      <c r="D66" s="186"/>
      <c r="E66" s="86" t="s">
        <v>127</v>
      </c>
      <c r="F66" s="168">
        <v>20.0</v>
      </c>
      <c r="G66" s="187">
        <v>110.0</v>
      </c>
      <c r="H66" s="90"/>
      <c r="I66" s="91"/>
      <c r="J66" s="109"/>
      <c r="K66" s="93"/>
      <c r="L66" s="94"/>
      <c r="M66" s="95"/>
      <c r="N66" s="96"/>
      <c r="O66" s="97"/>
      <c r="P66" s="98"/>
      <c r="Q66" s="99"/>
      <c r="R66" s="100"/>
      <c r="S66" s="101"/>
      <c r="T66" s="102">
        <f t="shared" si="79"/>
        <v>0</v>
      </c>
      <c r="U66" s="103">
        <f t="shared" si="80"/>
        <v>0</v>
      </c>
      <c r="V66" s="56">
        <f t="shared" si="81"/>
        <v>0</v>
      </c>
      <c r="W66" s="56"/>
      <c r="X66" s="56">
        <f>$V66*20</f>
        <v>0</v>
      </c>
      <c r="Y66" s="56"/>
      <c r="Z66" s="56"/>
      <c r="AA66" s="56"/>
      <c r="AB66" s="56"/>
      <c r="AC66" s="56"/>
      <c r="AD66" s="104"/>
      <c r="AE66" s="56"/>
      <c r="AF66" s="56"/>
      <c r="AG66" s="56"/>
      <c r="AH66" s="56"/>
      <c r="AI66" s="56"/>
      <c r="AJ66" s="56"/>
      <c r="AK66" s="56"/>
      <c r="AL66" s="56"/>
      <c r="AM66" s="56"/>
      <c r="AN66" s="56">
        <v>20.0</v>
      </c>
      <c r="AO66" s="104"/>
      <c r="AP66" s="56" t="str">
        <f t="shared" ref="AP66:AY66" si="87">IF(AE66="","",$V66*AE66)</f>
        <v/>
      </c>
      <c r="AQ66" s="56" t="str">
        <f t="shared" si="87"/>
        <v/>
      </c>
      <c r="AR66" s="56" t="str">
        <f t="shared" si="87"/>
        <v/>
      </c>
      <c r="AS66" s="56" t="str">
        <f t="shared" si="87"/>
        <v/>
      </c>
      <c r="AT66" s="56" t="str">
        <f t="shared" si="87"/>
        <v/>
      </c>
      <c r="AU66" s="56" t="str">
        <f t="shared" si="87"/>
        <v/>
      </c>
      <c r="AV66" s="56" t="str">
        <f t="shared" si="87"/>
        <v/>
      </c>
      <c r="AW66" s="56" t="str">
        <f t="shared" si="87"/>
        <v/>
      </c>
      <c r="AX66" s="56" t="str">
        <f t="shared" si="87"/>
        <v/>
      </c>
      <c r="AY66" s="56">
        <f t="shared" si="87"/>
        <v>0</v>
      </c>
      <c r="AZ66" s="106"/>
      <c r="BA66" s="106"/>
      <c r="BB66" s="106"/>
      <c r="BC66" s="106"/>
      <c r="BD66" s="106"/>
      <c r="BE66" s="106"/>
      <c r="BF66" s="106"/>
    </row>
    <row r="67" ht="15.75" customHeight="1">
      <c r="A67" s="107"/>
      <c r="B67" s="110" t="s">
        <v>208</v>
      </c>
      <c r="C67" s="86" t="s">
        <v>70</v>
      </c>
      <c r="D67" s="186"/>
      <c r="E67" s="86" t="s">
        <v>153</v>
      </c>
      <c r="F67" s="168">
        <v>25.0</v>
      </c>
      <c r="G67" s="187">
        <v>100.0</v>
      </c>
      <c r="H67" s="90"/>
      <c r="I67" s="91"/>
      <c r="J67" s="109"/>
      <c r="K67" s="93"/>
      <c r="L67" s="94"/>
      <c r="M67" s="95"/>
      <c r="N67" s="96"/>
      <c r="O67" s="97"/>
      <c r="P67" s="98"/>
      <c r="Q67" s="99"/>
      <c r="R67" s="100"/>
      <c r="S67" s="101"/>
      <c r="T67" s="102">
        <f t="shared" si="79"/>
        <v>0</v>
      </c>
      <c r="U67" s="103">
        <f t="shared" si="80"/>
        <v>0</v>
      </c>
      <c r="V67" s="56">
        <f t="shared" si="81"/>
        <v>0</v>
      </c>
      <c r="W67" s="56">
        <f>$V67*25</f>
        <v>0</v>
      </c>
      <c r="X67" s="56"/>
      <c r="Y67" s="56"/>
      <c r="Z67" s="56"/>
      <c r="AA67" s="56"/>
      <c r="AB67" s="56"/>
      <c r="AC67" s="56"/>
      <c r="AD67" s="104"/>
      <c r="AE67" s="56">
        <v>25.0</v>
      </c>
      <c r="AF67" s="56"/>
      <c r="AG67" s="56"/>
      <c r="AH67" s="56"/>
      <c r="AI67" s="56"/>
      <c r="AJ67" s="56"/>
      <c r="AK67" s="56"/>
      <c r="AL67" s="56"/>
      <c r="AM67" s="56"/>
      <c r="AN67" s="56">
        <v>0.0</v>
      </c>
      <c r="AO67" s="104"/>
      <c r="AP67" s="56">
        <f t="shared" ref="AP67:AY67" si="88">IF(AE67="","",$V67*AE67)</f>
        <v>0</v>
      </c>
      <c r="AQ67" s="56" t="str">
        <f t="shared" si="88"/>
        <v/>
      </c>
      <c r="AR67" s="56" t="str">
        <f t="shared" si="88"/>
        <v/>
      </c>
      <c r="AS67" s="56" t="str">
        <f t="shared" si="88"/>
        <v/>
      </c>
      <c r="AT67" s="56" t="str">
        <f t="shared" si="88"/>
        <v/>
      </c>
      <c r="AU67" s="56" t="str">
        <f t="shared" si="88"/>
        <v/>
      </c>
      <c r="AV67" s="56" t="str">
        <f t="shared" si="88"/>
        <v/>
      </c>
      <c r="AW67" s="56" t="str">
        <f t="shared" si="88"/>
        <v/>
      </c>
      <c r="AX67" s="56" t="str">
        <f t="shared" si="88"/>
        <v/>
      </c>
      <c r="AY67" s="56">
        <f t="shared" si="88"/>
        <v>0</v>
      </c>
      <c r="AZ67" s="106"/>
      <c r="BA67" s="106"/>
      <c r="BB67" s="106"/>
      <c r="BC67" s="106"/>
      <c r="BD67" s="106"/>
      <c r="BE67" s="106"/>
      <c r="BF67" s="106"/>
    </row>
    <row r="68" ht="15.0" customHeight="1">
      <c r="A68" s="107"/>
      <c r="B68" s="110" t="s">
        <v>209</v>
      </c>
      <c r="C68" s="86" t="s">
        <v>71</v>
      </c>
      <c r="D68" s="186"/>
      <c r="E68" s="86" t="s">
        <v>153</v>
      </c>
      <c r="F68" s="168">
        <v>30.0</v>
      </c>
      <c r="G68" s="187">
        <v>110.0</v>
      </c>
      <c r="H68" s="90"/>
      <c r="I68" s="91"/>
      <c r="J68" s="109"/>
      <c r="K68" s="93"/>
      <c r="L68" s="94"/>
      <c r="M68" s="95"/>
      <c r="N68" s="96"/>
      <c r="O68" s="97"/>
      <c r="P68" s="98"/>
      <c r="Q68" s="99"/>
      <c r="R68" s="100"/>
      <c r="S68" s="101"/>
      <c r="T68" s="102">
        <f t="shared" si="79"/>
        <v>0</v>
      </c>
      <c r="U68" s="103">
        <f t="shared" si="80"/>
        <v>0</v>
      </c>
      <c r="V68" s="56">
        <f t="shared" si="81"/>
        <v>0</v>
      </c>
      <c r="W68" s="56"/>
      <c r="X68" s="56">
        <f>$V68*30</f>
        <v>0</v>
      </c>
      <c r="Y68" s="56"/>
      <c r="Z68" s="56"/>
      <c r="AA68" s="56"/>
      <c r="AB68" s="56"/>
      <c r="AC68" s="56"/>
      <c r="AD68" s="104"/>
      <c r="AE68" s="56">
        <v>30.0</v>
      </c>
      <c r="AF68" s="56"/>
      <c r="AG68" s="56"/>
      <c r="AH68" s="56"/>
      <c r="AI68" s="56"/>
      <c r="AJ68" s="56"/>
      <c r="AK68" s="56"/>
      <c r="AL68" s="56"/>
      <c r="AM68" s="56"/>
      <c r="AN68" s="56">
        <v>0.0</v>
      </c>
      <c r="AO68" s="104"/>
      <c r="AP68" s="56">
        <f t="shared" ref="AP68:AY68" si="89">IF(AE68="","",$V68*AE68)</f>
        <v>0</v>
      </c>
      <c r="AQ68" s="56" t="str">
        <f t="shared" si="89"/>
        <v/>
      </c>
      <c r="AR68" s="56" t="str">
        <f t="shared" si="89"/>
        <v/>
      </c>
      <c r="AS68" s="56" t="str">
        <f t="shared" si="89"/>
        <v/>
      </c>
      <c r="AT68" s="56" t="str">
        <f t="shared" si="89"/>
        <v/>
      </c>
      <c r="AU68" s="56" t="str">
        <f t="shared" si="89"/>
        <v/>
      </c>
      <c r="AV68" s="56" t="str">
        <f t="shared" si="89"/>
        <v/>
      </c>
      <c r="AW68" s="56" t="str">
        <f t="shared" si="89"/>
        <v/>
      </c>
      <c r="AX68" s="56" t="str">
        <f t="shared" si="89"/>
        <v/>
      </c>
      <c r="AY68" s="56">
        <f t="shared" si="89"/>
        <v>0</v>
      </c>
      <c r="AZ68" s="106"/>
      <c r="BA68" s="106"/>
      <c r="BB68" s="106"/>
      <c r="BC68" s="106"/>
      <c r="BD68" s="106"/>
      <c r="BE68" s="106"/>
      <c r="BF68" s="106"/>
    </row>
    <row r="69" ht="16.5" customHeight="1">
      <c r="A69" s="112"/>
      <c r="B69" s="143" t="s">
        <v>210</v>
      </c>
      <c r="C69" s="144" t="s">
        <v>71</v>
      </c>
      <c r="D69" s="188"/>
      <c r="E69" s="144" t="s">
        <v>127</v>
      </c>
      <c r="F69" s="189">
        <v>25.0</v>
      </c>
      <c r="G69" s="190">
        <v>90.0</v>
      </c>
      <c r="H69" s="147"/>
      <c r="I69" s="148"/>
      <c r="J69" s="149"/>
      <c r="K69" s="150"/>
      <c r="L69" s="151"/>
      <c r="M69" s="152"/>
      <c r="N69" s="153"/>
      <c r="O69" s="154"/>
      <c r="P69" s="155"/>
      <c r="Q69" s="156"/>
      <c r="R69" s="157"/>
      <c r="S69" s="158"/>
      <c r="T69" s="102">
        <f t="shared" si="79"/>
        <v>0</v>
      </c>
      <c r="U69" s="103">
        <f t="shared" si="80"/>
        <v>0</v>
      </c>
      <c r="V69" s="56">
        <f t="shared" si="81"/>
        <v>0</v>
      </c>
      <c r="W69" s="58"/>
      <c r="X69" s="58">
        <f>$V69*25</f>
        <v>0</v>
      </c>
      <c r="Y69" s="58"/>
      <c r="Z69" s="58"/>
      <c r="AA69" s="58"/>
      <c r="AB69" s="58"/>
      <c r="AC69" s="58"/>
      <c r="AD69" s="104"/>
      <c r="AE69" s="56"/>
      <c r="AF69" s="56"/>
      <c r="AG69" s="56"/>
      <c r="AH69" s="56"/>
      <c r="AI69" s="56"/>
      <c r="AJ69" s="56"/>
      <c r="AK69" s="56"/>
      <c r="AL69" s="56"/>
      <c r="AM69" s="56"/>
      <c r="AN69" s="56">
        <v>54.0</v>
      </c>
      <c r="AO69" s="104"/>
      <c r="AP69" s="56" t="str">
        <f t="shared" ref="AP69:AY69" si="90">IF(AE69="","",$V69*AE69)</f>
        <v/>
      </c>
      <c r="AQ69" s="56" t="str">
        <f t="shared" si="90"/>
        <v/>
      </c>
      <c r="AR69" s="56" t="str">
        <f t="shared" si="90"/>
        <v/>
      </c>
      <c r="AS69" s="56" t="str">
        <f t="shared" si="90"/>
        <v/>
      </c>
      <c r="AT69" s="56" t="str">
        <f t="shared" si="90"/>
        <v/>
      </c>
      <c r="AU69" s="56" t="str">
        <f t="shared" si="90"/>
        <v/>
      </c>
      <c r="AV69" s="56" t="str">
        <f t="shared" si="90"/>
        <v/>
      </c>
      <c r="AW69" s="56" t="str">
        <f t="shared" si="90"/>
        <v/>
      </c>
      <c r="AX69" s="56" t="str">
        <f t="shared" si="90"/>
        <v/>
      </c>
      <c r="AY69" s="56">
        <f t="shared" si="90"/>
        <v>0</v>
      </c>
      <c r="AZ69" s="106"/>
      <c r="BA69" s="106"/>
      <c r="BB69" s="106"/>
      <c r="BC69" s="106"/>
      <c r="BD69" s="106"/>
      <c r="BE69" s="106"/>
      <c r="BF69" s="106"/>
    </row>
    <row r="70" ht="9.75" customHeight="1">
      <c r="A70" s="191"/>
      <c r="B70" s="192"/>
      <c r="C70" s="118"/>
      <c r="D70" s="118"/>
      <c r="E70" s="118"/>
      <c r="F70" s="118"/>
      <c r="G70" s="193"/>
      <c r="H70" s="162"/>
      <c r="I70" s="162"/>
      <c r="J70" s="162"/>
      <c r="K70" s="162"/>
      <c r="L70" s="162"/>
      <c r="M70" s="162"/>
      <c r="N70" s="163"/>
      <c r="O70" s="162"/>
      <c r="P70" s="164"/>
      <c r="Q70" s="162"/>
      <c r="R70" s="162"/>
      <c r="S70" s="162"/>
      <c r="T70" s="65"/>
      <c r="U70" s="65"/>
      <c r="V70" s="117"/>
      <c r="W70" s="118"/>
      <c r="X70" s="118"/>
      <c r="Y70" s="118"/>
      <c r="Z70" s="118"/>
      <c r="AA70" s="118"/>
      <c r="AB70" s="118"/>
      <c r="AC70" s="119"/>
      <c r="AD70" s="194"/>
      <c r="AE70" s="120"/>
      <c r="AF70" s="120"/>
      <c r="AG70" s="120"/>
      <c r="AH70" s="120"/>
      <c r="AI70" s="120"/>
      <c r="AJ70" s="120"/>
      <c r="AK70" s="120"/>
      <c r="AL70" s="120"/>
      <c r="AM70" s="120"/>
      <c r="AN70" s="120"/>
      <c r="AO70" s="194"/>
      <c r="AP70" s="120"/>
      <c r="AQ70" s="120"/>
      <c r="AR70" s="120"/>
      <c r="AS70" s="120"/>
      <c r="AT70" s="120"/>
      <c r="AU70" s="120"/>
      <c r="AV70" s="120"/>
      <c r="AW70" s="120"/>
      <c r="AX70" s="120"/>
      <c r="AY70" s="120"/>
      <c r="AZ70" s="195"/>
      <c r="BA70" s="195"/>
      <c r="BB70" s="195"/>
      <c r="BC70" s="195"/>
      <c r="BD70" s="195"/>
      <c r="BE70" s="195"/>
      <c r="BF70" s="195"/>
    </row>
    <row r="71" ht="43.5" customHeight="1">
      <c r="A71" s="196" t="s">
        <v>211</v>
      </c>
      <c r="B71" s="122" t="s">
        <v>212</v>
      </c>
      <c r="C71" s="123" t="s">
        <v>70</v>
      </c>
      <c r="D71" s="197"/>
      <c r="E71" s="123" t="s">
        <v>153</v>
      </c>
      <c r="F71" s="123">
        <v>30.0</v>
      </c>
      <c r="G71" s="185">
        <v>115.0</v>
      </c>
      <c r="H71" s="127"/>
      <c r="I71" s="128"/>
      <c r="J71" s="129"/>
      <c r="K71" s="130"/>
      <c r="L71" s="131"/>
      <c r="M71" s="132"/>
      <c r="N71" s="133"/>
      <c r="O71" s="134"/>
      <c r="P71" s="135"/>
      <c r="Q71" s="136"/>
      <c r="R71" s="137"/>
      <c r="S71" s="138"/>
      <c r="T71" s="102">
        <f t="shared" ref="T71:T72" si="92">SUM(H71:S71)*G71</f>
        <v>0</v>
      </c>
      <c r="U71" s="103">
        <f t="shared" ref="U71:U72" si="93">SUM(H71:S71)*F71</f>
        <v>0</v>
      </c>
      <c r="V71" s="56">
        <f t="shared" ref="V71:V72" si="94">SUM(H71:S71)</f>
        <v>0</v>
      </c>
      <c r="W71" s="139">
        <f>$V71*30</f>
        <v>0</v>
      </c>
      <c r="X71" s="139"/>
      <c r="Y71" s="139"/>
      <c r="Z71" s="139"/>
      <c r="AA71" s="139"/>
      <c r="AB71" s="139"/>
      <c r="AC71" s="139"/>
      <c r="AD71" s="104"/>
      <c r="AE71" s="56">
        <v>30.0</v>
      </c>
      <c r="AF71" s="56"/>
      <c r="AG71" s="56"/>
      <c r="AH71" s="56"/>
      <c r="AI71" s="56"/>
      <c r="AJ71" s="56"/>
      <c r="AK71" s="56"/>
      <c r="AL71" s="56"/>
      <c r="AM71" s="56"/>
      <c r="AN71" s="56">
        <v>0.0</v>
      </c>
      <c r="AO71" s="104"/>
      <c r="AP71" s="56">
        <f t="shared" ref="AP71:AY71" si="91">IF(AE71="","",$V71*AE71)</f>
        <v>0</v>
      </c>
      <c r="AQ71" s="56" t="str">
        <f t="shared" si="91"/>
        <v/>
      </c>
      <c r="AR71" s="56" t="str">
        <f t="shared" si="91"/>
        <v/>
      </c>
      <c r="AS71" s="56" t="str">
        <f t="shared" si="91"/>
        <v/>
      </c>
      <c r="AT71" s="56" t="str">
        <f t="shared" si="91"/>
        <v/>
      </c>
      <c r="AU71" s="56" t="str">
        <f t="shared" si="91"/>
        <v/>
      </c>
      <c r="AV71" s="56" t="str">
        <f t="shared" si="91"/>
        <v/>
      </c>
      <c r="AW71" s="56" t="str">
        <f t="shared" si="91"/>
        <v/>
      </c>
      <c r="AX71" s="56" t="str">
        <f t="shared" si="91"/>
        <v/>
      </c>
      <c r="AY71" s="56">
        <f t="shared" si="91"/>
        <v>0</v>
      </c>
      <c r="AZ71" s="106"/>
      <c r="BA71" s="106"/>
      <c r="BB71" s="106"/>
      <c r="BC71" s="106"/>
      <c r="BD71" s="106"/>
      <c r="BE71" s="106"/>
      <c r="BF71" s="106"/>
    </row>
    <row r="72" ht="57.0" customHeight="1">
      <c r="A72" s="112"/>
      <c r="B72" s="110" t="s">
        <v>213</v>
      </c>
      <c r="C72" s="86" t="s">
        <v>71</v>
      </c>
      <c r="D72" s="198"/>
      <c r="E72" s="86" t="s">
        <v>214</v>
      </c>
      <c r="F72" s="86">
        <v>20.0</v>
      </c>
      <c r="G72" s="190">
        <v>115.0</v>
      </c>
      <c r="H72" s="147"/>
      <c r="I72" s="148"/>
      <c r="J72" s="149"/>
      <c r="K72" s="150"/>
      <c r="L72" s="151"/>
      <c r="M72" s="152"/>
      <c r="N72" s="153"/>
      <c r="O72" s="154"/>
      <c r="P72" s="155"/>
      <c r="Q72" s="156"/>
      <c r="R72" s="157"/>
      <c r="S72" s="158"/>
      <c r="T72" s="102">
        <f t="shared" si="92"/>
        <v>0</v>
      </c>
      <c r="U72" s="103">
        <f t="shared" si="93"/>
        <v>0</v>
      </c>
      <c r="V72" s="56">
        <f t="shared" si="94"/>
        <v>0</v>
      </c>
      <c r="W72" s="58"/>
      <c r="X72" s="58">
        <f>$V72*20</f>
        <v>0</v>
      </c>
      <c r="Y72" s="58"/>
      <c r="Z72" s="58"/>
      <c r="AA72" s="58"/>
      <c r="AB72" s="58"/>
      <c r="AC72" s="58"/>
      <c r="AD72" s="104"/>
      <c r="AE72" s="56">
        <v>18.0</v>
      </c>
      <c r="AF72" s="56">
        <v>2.0</v>
      </c>
      <c r="AG72" s="56"/>
      <c r="AH72" s="56"/>
      <c r="AI72" s="56"/>
      <c r="AJ72" s="56"/>
      <c r="AK72" s="56"/>
      <c r="AL72" s="56"/>
      <c r="AM72" s="56"/>
      <c r="AN72" s="56">
        <v>0.0</v>
      </c>
      <c r="AO72" s="104"/>
      <c r="AP72" s="56">
        <f t="shared" ref="AP72:AY72" si="95">IF(AE72="","",$V72*AE72)</f>
        <v>0</v>
      </c>
      <c r="AQ72" s="56">
        <f t="shared" si="95"/>
        <v>0</v>
      </c>
      <c r="AR72" s="56" t="str">
        <f t="shared" si="95"/>
        <v/>
      </c>
      <c r="AS72" s="56" t="str">
        <f t="shared" si="95"/>
        <v/>
      </c>
      <c r="AT72" s="56" t="str">
        <f t="shared" si="95"/>
        <v/>
      </c>
      <c r="AU72" s="56" t="str">
        <f t="shared" si="95"/>
        <v/>
      </c>
      <c r="AV72" s="56" t="str">
        <f t="shared" si="95"/>
        <v/>
      </c>
      <c r="AW72" s="56" t="str">
        <f t="shared" si="95"/>
        <v/>
      </c>
      <c r="AX72" s="56" t="str">
        <f t="shared" si="95"/>
        <v/>
      </c>
      <c r="AY72" s="56">
        <f t="shared" si="95"/>
        <v>0</v>
      </c>
      <c r="AZ72" s="106"/>
      <c r="BA72" s="106"/>
      <c r="BB72" s="106"/>
      <c r="BC72" s="106"/>
      <c r="BD72" s="106"/>
      <c r="BE72" s="106"/>
      <c r="BF72" s="106"/>
    </row>
    <row r="73" ht="12.75" customHeight="1">
      <c r="G73" s="199" t="s">
        <v>77</v>
      </c>
      <c r="H73" s="200">
        <f t="shared" ref="H73:AC73" si="96">SUM(H3:H72)</f>
        <v>0</v>
      </c>
      <c r="I73" s="200">
        <f t="shared" si="96"/>
        <v>0</v>
      </c>
      <c r="J73" s="200">
        <f t="shared" si="96"/>
        <v>0</v>
      </c>
      <c r="K73" s="200">
        <f t="shared" si="96"/>
        <v>0</v>
      </c>
      <c r="L73" s="200">
        <f t="shared" si="96"/>
        <v>0</v>
      </c>
      <c r="M73" s="200">
        <f t="shared" si="96"/>
        <v>0</v>
      </c>
      <c r="N73" s="200">
        <f t="shared" si="96"/>
        <v>0</v>
      </c>
      <c r="O73" s="200">
        <f t="shared" si="96"/>
        <v>0</v>
      </c>
      <c r="P73" s="200">
        <f t="shared" si="96"/>
        <v>0</v>
      </c>
      <c r="Q73" s="200">
        <f t="shared" si="96"/>
        <v>0</v>
      </c>
      <c r="R73" s="200">
        <f t="shared" si="96"/>
        <v>0</v>
      </c>
      <c r="S73" s="200">
        <f t="shared" si="96"/>
        <v>0</v>
      </c>
      <c r="T73" s="201">
        <f t="shared" si="96"/>
        <v>0</v>
      </c>
      <c r="U73" s="202">
        <f t="shared" si="96"/>
        <v>0</v>
      </c>
      <c r="V73" s="200">
        <f t="shared" si="96"/>
        <v>0</v>
      </c>
      <c r="W73" s="203">
        <f t="shared" si="96"/>
        <v>0</v>
      </c>
      <c r="X73" s="203">
        <f t="shared" si="96"/>
        <v>0</v>
      </c>
      <c r="Y73" s="203">
        <f t="shared" si="96"/>
        <v>0</v>
      </c>
      <c r="Z73" s="203">
        <f t="shared" si="96"/>
        <v>0</v>
      </c>
      <c r="AA73" s="203">
        <f t="shared" si="96"/>
        <v>0</v>
      </c>
      <c r="AB73" s="203">
        <f t="shared" si="96"/>
        <v>0</v>
      </c>
      <c r="AC73" s="203">
        <f t="shared" si="96"/>
        <v>0</v>
      </c>
      <c r="AP73" s="57">
        <f t="shared" ref="AP73:AY73" si="97">SUM(AP2:AP72)</f>
        <v>0</v>
      </c>
      <c r="AQ73" s="57">
        <f t="shared" si="97"/>
        <v>0</v>
      </c>
      <c r="AR73" s="57">
        <f t="shared" si="97"/>
        <v>0</v>
      </c>
      <c r="AS73" s="57">
        <f t="shared" si="97"/>
        <v>0</v>
      </c>
      <c r="AT73" s="57">
        <f t="shared" si="97"/>
        <v>0</v>
      </c>
      <c r="AU73" s="57">
        <f t="shared" si="97"/>
        <v>0</v>
      </c>
      <c r="AV73" s="57">
        <f t="shared" si="97"/>
        <v>0</v>
      </c>
      <c r="AW73" s="57">
        <f t="shared" si="97"/>
        <v>0</v>
      </c>
      <c r="AX73" s="57">
        <f t="shared" si="97"/>
        <v>0</v>
      </c>
      <c r="AY73" s="57">
        <f t="shared" si="97"/>
        <v>0</v>
      </c>
      <c r="AZ73" s="15"/>
      <c r="BA73" s="15"/>
      <c r="BB73" s="15"/>
      <c r="BC73" s="15"/>
      <c r="BD73" s="15"/>
      <c r="BE73" s="15"/>
      <c r="BF73" s="15"/>
    </row>
    <row r="74" ht="12.75" customHeight="1">
      <c r="G74" s="204"/>
      <c r="AP74" s="15"/>
      <c r="AQ74" s="15"/>
      <c r="AR74" s="15"/>
      <c r="AS74" s="15"/>
      <c r="AT74" s="15"/>
      <c r="AU74" s="15"/>
      <c r="AV74" s="15"/>
      <c r="AW74" s="15"/>
      <c r="AX74" s="15"/>
      <c r="AY74" s="15"/>
      <c r="AZ74" s="15"/>
      <c r="BA74" s="15"/>
      <c r="BB74" s="15"/>
      <c r="BC74" s="15"/>
      <c r="BD74" s="15"/>
      <c r="BE74" s="15"/>
      <c r="BF74" s="15"/>
    </row>
    <row r="75" ht="12.75" customHeight="1">
      <c r="G75" s="204"/>
      <c r="AP75" s="15"/>
      <c r="AQ75" s="15"/>
      <c r="AR75" s="15"/>
      <c r="AS75" s="15"/>
      <c r="AT75" s="15"/>
      <c r="AU75" s="15"/>
      <c r="AV75" s="15"/>
      <c r="AW75" s="15"/>
      <c r="AX75" s="15"/>
      <c r="AY75" s="15"/>
      <c r="AZ75" s="15"/>
      <c r="BA75" s="15"/>
      <c r="BB75" s="15"/>
      <c r="BC75" s="15"/>
      <c r="BD75" s="15"/>
      <c r="BE75" s="15"/>
      <c r="BF75" s="15"/>
    </row>
    <row r="76" ht="12.75" customHeight="1">
      <c r="B76" s="205" t="s">
        <v>215</v>
      </c>
      <c r="C76" s="13"/>
      <c r="G76" s="204"/>
      <c r="H76" s="206" t="s">
        <v>216</v>
      </c>
      <c r="I76" s="13"/>
      <c r="J76" s="13"/>
      <c r="K76" s="13"/>
      <c r="L76" s="13"/>
      <c r="M76" s="13"/>
      <c r="N76" s="13"/>
      <c r="O76" s="13"/>
      <c r="P76" s="13"/>
      <c r="Q76" s="13"/>
      <c r="R76" s="13"/>
      <c r="S76" s="13"/>
      <c r="W76" s="207" t="s">
        <v>217</v>
      </c>
      <c r="X76" s="208"/>
      <c r="Y76" s="208"/>
      <c r="Z76" s="208"/>
      <c r="AA76" s="208"/>
      <c r="AB76" s="208"/>
      <c r="AC76" s="208"/>
      <c r="AD76" s="208"/>
      <c r="AP76" s="15"/>
      <c r="AQ76" s="15"/>
      <c r="AR76" s="15"/>
      <c r="AS76" s="15"/>
      <c r="AT76" s="15"/>
      <c r="AU76" s="15"/>
      <c r="AV76" s="15"/>
      <c r="AW76" s="15"/>
      <c r="AX76" s="15"/>
      <c r="AY76" s="15"/>
      <c r="AZ76" s="15"/>
      <c r="BA76" s="15"/>
      <c r="BB76" s="15"/>
      <c r="BC76" s="15"/>
      <c r="BD76" s="15"/>
      <c r="BE76" s="15"/>
      <c r="BF76" s="15"/>
    </row>
    <row r="77" ht="12.75" customHeight="1">
      <c r="G77" s="204"/>
      <c r="AP77" s="15"/>
      <c r="AQ77" s="15"/>
      <c r="AR77" s="15"/>
      <c r="AS77" s="15"/>
      <c r="AT77" s="15"/>
      <c r="AU77" s="15"/>
      <c r="AV77" s="15"/>
      <c r="AW77" s="15"/>
      <c r="AX77" s="15"/>
      <c r="AY77" s="15"/>
      <c r="AZ77" s="15"/>
      <c r="BA77" s="15"/>
      <c r="BB77" s="15"/>
      <c r="BC77" s="15"/>
      <c r="BD77" s="15"/>
      <c r="BE77" s="15"/>
      <c r="BF77" s="15"/>
    </row>
    <row r="78" ht="42.75" customHeight="1">
      <c r="B78" s="209" t="s">
        <v>218</v>
      </c>
      <c r="C78" s="210">
        <f>T73</f>
        <v>0</v>
      </c>
      <c r="G78" s="204"/>
      <c r="H78" s="67" t="s">
        <v>88</v>
      </c>
      <c r="I78" s="68" t="s">
        <v>89</v>
      </c>
      <c r="J78" s="69" t="s">
        <v>90</v>
      </c>
      <c r="K78" s="70" t="s">
        <v>91</v>
      </c>
      <c r="L78" s="71" t="s">
        <v>92</v>
      </c>
      <c r="M78" s="72" t="s">
        <v>93</v>
      </c>
      <c r="N78" s="73" t="s">
        <v>94</v>
      </c>
      <c r="O78" s="74" t="s">
        <v>95</v>
      </c>
      <c r="P78" s="75" t="s">
        <v>96</v>
      </c>
      <c r="Q78" s="76" t="s">
        <v>97</v>
      </c>
      <c r="R78" s="77" t="s">
        <v>98</v>
      </c>
      <c r="S78" s="78" t="s">
        <v>99</v>
      </c>
      <c r="T78" s="211" t="s">
        <v>77</v>
      </c>
      <c r="W78" s="212" t="s">
        <v>102</v>
      </c>
      <c r="X78" s="212" t="s">
        <v>103</v>
      </c>
      <c r="Y78" s="212" t="s">
        <v>104</v>
      </c>
      <c r="Z78" s="212" t="s">
        <v>105</v>
      </c>
      <c r="AA78" s="212" t="s">
        <v>219</v>
      </c>
      <c r="AB78" s="212" t="s">
        <v>107</v>
      </c>
      <c r="AC78" s="213" t="s">
        <v>108</v>
      </c>
      <c r="AD78" s="49" t="s">
        <v>77</v>
      </c>
      <c r="AP78" s="15"/>
      <c r="AQ78" s="15"/>
      <c r="AR78" s="15"/>
      <c r="AS78" s="15"/>
      <c r="AT78" s="15"/>
      <c r="AU78" s="15"/>
      <c r="AV78" s="15"/>
      <c r="AW78" s="15"/>
      <c r="AX78" s="15"/>
      <c r="AY78" s="15"/>
      <c r="AZ78" s="15"/>
      <c r="BA78" s="15"/>
      <c r="BB78" s="15"/>
      <c r="BC78" s="15"/>
      <c r="BD78" s="15"/>
      <c r="BE78" s="15"/>
      <c r="BF78" s="15"/>
    </row>
    <row r="79" ht="18.0" customHeight="1">
      <c r="B79" s="209" t="s">
        <v>220</v>
      </c>
      <c r="C79" s="210">
        <f>C78*1.2</f>
        <v>0</v>
      </c>
      <c r="G79" s="204"/>
      <c r="H79" s="214">
        <f t="shared" ref="H79:S79" si="98">SUMPRODUCT($F$25:$F$72,H25:H72)</f>
        <v>0</v>
      </c>
      <c r="I79" s="214">
        <f t="shared" si="98"/>
        <v>0</v>
      </c>
      <c r="J79" s="214">
        <f t="shared" si="98"/>
        <v>0</v>
      </c>
      <c r="K79" s="214">
        <f t="shared" si="98"/>
        <v>0</v>
      </c>
      <c r="L79" s="214">
        <f t="shared" si="98"/>
        <v>0</v>
      </c>
      <c r="M79" s="214">
        <f t="shared" si="98"/>
        <v>0</v>
      </c>
      <c r="N79" s="214">
        <f t="shared" si="98"/>
        <v>0</v>
      </c>
      <c r="O79" s="214">
        <f t="shared" si="98"/>
        <v>0</v>
      </c>
      <c r="P79" s="214">
        <f t="shared" si="98"/>
        <v>0</v>
      </c>
      <c r="Q79" s="214">
        <f t="shared" si="98"/>
        <v>0</v>
      </c>
      <c r="R79" s="214">
        <f t="shared" si="98"/>
        <v>0</v>
      </c>
      <c r="S79" s="214">
        <f t="shared" si="98"/>
        <v>0</v>
      </c>
      <c r="T79" s="214">
        <f>SUM(H79:S79)</f>
        <v>0</v>
      </c>
      <c r="W79" s="50">
        <f t="shared" ref="W79:AC79" si="99">W73</f>
        <v>0</v>
      </c>
      <c r="X79" s="50">
        <f t="shared" si="99"/>
        <v>0</v>
      </c>
      <c r="Y79" s="50">
        <f t="shared" si="99"/>
        <v>0</v>
      </c>
      <c r="Z79" s="50">
        <f t="shared" si="99"/>
        <v>0</v>
      </c>
      <c r="AA79" s="50">
        <f t="shared" si="99"/>
        <v>0</v>
      </c>
      <c r="AB79" s="50">
        <f t="shared" si="99"/>
        <v>0</v>
      </c>
      <c r="AC79" s="50">
        <f t="shared" si="99"/>
        <v>0</v>
      </c>
      <c r="AD79" s="50">
        <f>SUM(W79:AC79)</f>
        <v>0</v>
      </c>
      <c r="AP79" s="15"/>
      <c r="AQ79" s="15"/>
      <c r="AR79" s="15"/>
      <c r="AS79" s="15"/>
      <c r="AT79" s="15"/>
      <c r="AU79" s="15"/>
      <c r="AV79" s="15"/>
      <c r="AW79" s="15"/>
      <c r="AX79" s="15"/>
      <c r="AY79" s="15"/>
      <c r="AZ79" s="15"/>
      <c r="BA79" s="15"/>
      <c r="BB79" s="15"/>
      <c r="BC79" s="15"/>
      <c r="BD79" s="15"/>
      <c r="BE79" s="15"/>
      <c r="BF79" s="15"/>
    </row>
    <row r="80" ht="12.75" customHeight="1">
      <c r="B80" s="215" t="s">
        <v>221</v>
      </c>
      <c r="C80" s="216">
        <f>U73</f>
        <v>0</v>
      </c>
      <c r="G80" s="204"/>
      <c r="H80" s="52">
        <f t="shared" ref="H80:T80" si="100">IFERROR(H79/$T$79,0)</f>
        <v>0</v>
      </c>
      <c r="I80" s="52">
        <f t="shared" si="100"/>
        <v>0</v>
      </c>
      <c r="J80" s="52">
        <f t="shared" si="100"/>
        <v>0</v>
      </c>
      <c r="K80" s="52">
        <f t="shared" si="100"/>
        <v>0</v>
      </c>
      <c r="L80" s="52">
        <f t="shared" si="100"/>
        <v>0</v>
      </c>
      <c r="M80" s="52">
        <f t="shared" si="100"/>
        <v>0</v>
      </c>
      <c r="N80" s="52">
        <f t="shared" si="100"/>
        <v>0</v>
      </c>
      <c r="O80" s="52">
        <f t="shared" si="100"/>
        <v>0</v>
      </c>
      <c r="P80" s="52">
        <f t="shared" si="100"/>
        <v>0</v>
      </c>
      <c r="Q80" s="52">
        <f t="shared" si="100"/>
        <v>0</v>
      </c>
      <c r="R80" s="52">
        <f t="shared" si="100"/>
        <v>0</v>
      </c>
      <c r="S80" s="52">
        <f t="shared" si="100"/>
        <v>0</v>
      </c>
      <c r="T80" s="52">
        <f t="shared" si="100"/>
        <v>0</v>
      </c>
      <c r="W80" s="52">
        <f t="shared" ref="W80:AD80" si="101">IFERROR(W79/$AD$79,0)</f>
        <v>0</v>
      </c>
      <c r="X80" s="52">
        <f t="shared" si="101"/>
        <v>0</v>
      </c>
      <c r="Y80" s="52">
        <f t="shared" si="101"/>
        <v>0</v>
      </c>
      <c r="Z80" s="52">
        <f t="shared" si="101"/>
        <v>0</v>
      </c>
      <c r="AA80" s="52">
        <f t="shared" si="101"/>
        <v>0</v>
      </c>
      <c r="AB80" s="52">
        <f t="shared" si="101"/>
        <v>0</v>
      </c>
      <c r="AC80" s="52">
        <f t="shared" si="101"/>
        <v>0</v>
      </c>
      <c r="AD80" s="52">
        <f t="shared" si="101"/>
        <v>0</v>
      </c>
      <c r="AP80" s="15"/>
      <c r="AQ80" s="15"/>
      <c r="AR80" s="15"/>
      <c r="AS80" s="15"/>
      <c r="AT80" s="15"/>
      <c r="AU80" s="15"/>
      <c r="AV80" s="15"/>
      <c r="AW80" s="15"/>
      <c r="AX80" s="15"/>
      <c r="AY80" s="15"/>
      <c r="AZ80" s="15"/>
      <c r="BA80" s="15"/>
      <c r="BB80" s="15"/>
      <c r="BC80" s="15"/>
      <c r="BD80" s="15"/>
      <c r="BE80" s="15"/>
      <c r="BF80" s="15"/>
    </row>
    <row r="81" ht="12.75" customHeight="1">
      <c r="G81" s="204"/>
      <c r="AP81" s="15"/>
      <c r="AQ81" s="15"/>
      <c r="AR81" s="15"/>
      <c r="AS81" s="15"/>
      <c r="AT81" s="15"/>
      <c r="AU81" s="15"/>
      <c r="AV81" s="15"/>
      <c r="AW81" s="15"/>
      <c r="AX81" s="15"/>
      <c r="AY81" s="15"/>
      <c r="AZ81" s="15"/>
      <c r="BA81" s="15"/>
      <c r="BB81" s="15"/>
      <c r="BC81" s="15"/>
      <c r="BD81" s="15"/>
      <c r="BE81" s="15"/>
      <c r="BF81" s="15"/>
    </row>
    <row r="82" ht="12.75" customHeight="1">
      <c r="G82" s="204"/>
      <c r="AP82" s="15"/>
      <c r="AQ82" s="15"/>
      <c r="AR82" s="15"/>
      <c r="AS82" s="15"/>
      <c r="AT82" s="15"/>
      <c r="AU82" s="15"/>
      <c r="AV82" s="15"/>
      <c r="AW82" s="15"/>
      <c r="AX82" s="15"/>
      <c r="AY82" s="15"/>
      <c r="AZ82" s="15"/>
      <c r="BA82" s="15"/>
      <c r="BB82" s="15"/>
      <c r="BC82" s="15"/>
      <c r="BD82" s="15"/>
      <c r="BE82" s="15"/>
      <c r="BF82" s="15"/>
    </row>
    <row r="83" ht="12.75" customHeight="1">
      <c r="G83" s="204"/>
      <c r="W83" s="217" t="s">
        <v>78</v>
      </c>
      <c r="X83" s="218"/>
      <c r="Y83" s="218"/>
      <c r="Z83" s="218"/>
      <c r="AA83" s="218"/>
      <c r="AB83" s="218"/>
      <c r="AC83" s="218"/>
      <c r="AD83" s="218"/>
      <c r="AE83" s="218"/>
      <c r="AF83" s="55"/>
      <c r="AP83" s="15"/>
      <c r="AQ83" s="15"/>
      <c r="AR83" s="15"/>
      <c r="AS83" s="15"/>
      <c r="AT83" s="15"/>
      <c r="AU83" s="15"/>
      <c r="AV83" s="15"/>
      <c r="AW83" s="15"/>
      <c r="AX83" s="15"/>
      <c r="AY83" s="15"/>
      <c r="AZ83" s="15"/>
      <c r="BA83" s="15"/>
      <c r="BB83" s="15"/>
      <c r="BC83" s="15"/>
      <c r="BD83" s="15"/>
      <c r="BE83" s="15"/>
      <c r="BF83" s="15"/>
    </row>
    <row r="84" ht="12.75" customHeight="1">
      <c r="G84" s="204"/>
      <c r="W84" s="81" t="s">
        <v>109</v>
      </c>
      <c r="X84" s="81" t="s">
        <v>110</v>
      </c>
      <c r="Y84" s="81" t="s">
        <v>111</v>
      </c>
      <c r="Z84" s="81" t="s">
        <v>112</v>
      </c>
      <c r="AA84" s="81" t="s">
        <v>113</v>
      </c>
      <c r="AB84" s="81" t="s">
        <v>114</v>
      </c>
      <c r="AC84" s="81" t="s">
        <v>115</v>
      </c>
      <c r="AD84" s="81" t="s">
        <v>116</v>
      </c>
      <c r="AE84" s="81" t="s">
        <v>117</v>
      </c>
      <c r="AF84" s="81" t="s">
        <v>64</v>
      </c>
      <c r="AP84" s="15"/>
      <c r="AQ84" s="15"/>
      <c r="AR84" s="15"/>
      <c r="AS84" s="15"/>
      <c r="AT84" s="15"/>
      <c r="AU84" s="15"/>
      <c r="AV84" s="15"/>
      <c r="AW84" s="15"/>
      <c r="AX84" s="15"/>
      <c r="AY84" s="15"/>
      <c r="AZ84" s="15"/>
      <c r="BA84" s="15"/>
      <c r="BB84" s="15"/>
      <c r="BC84" s="15"/>
      <c r="BD84" s="15"/>
      <c r="BE84" s="15"/>
      <c r="BF84" s="15"/>
    </row>
    <row r="85" ht="12.75" customHeight="1">
      <c r="G85" s="204"/>
      <c r="W85" s="57">
        <f t="shared" ref="W85:AF85" si="102">AP73</f>
        <v>0</v>
      </c>
      <c r="X85" s="57">
        <f t="shared" si="102"/>
        <v>0</v>
      </c>
      <c r="Y85" s="57">
        <f t="shared" si="102"/>
        <v>0</v>
      </c>
      <c r="Z85" s="57">
        <f t="shared" si="102"/>
        <v>0</v>
      </c>
      <c r="AA85" s="57">
        <f t="shared" si="102"/>
        <v>0</v>
      </c>
      <c r="AB85" s="57">
        <f t="shared" si="102"/>
        <v>0</v>
      </c>
      <c r="AC85" s="57">
        <f t="shared" si="102"/>
        <v>0</v>
      </c>
      <c r="AD85" s="57">
        <f t="shared" si="102"/>
        <v>0</v>
      </c>
      <c r="AE85" s="57">
        <f t="shared" si="102"/>
        <v>0</v>
      </c>
      <c r="AF85" s="57">
        <f t="shared" si="102"/>
        <v>0</v>
      </c>
      <c r="AP85" s="15"/>
      <c r="AQ85" s="15"/>
      <c r="AR85" s="15"/>
      <c r="AS85" s="15"/>
      <c r="AT85" s="15"/>
      <c r="AU85" s="15"/>
      <c r="AV85" s="15"/>
      <c r="AW85" s="15"/>
      <c r="AX85" s="15"/>
      <c r="AY85" s="15"/>
      <c r="AZ85" s="15"/>
      <c r="BA85" s="15"/>
      <c r="BB85" s="15"/>
      <c r="BC85" s="15"/>
      <c r="BD85" s="15"/>
      <c r="BE85" s="15"/>
      <c r="BF85" s="15"/>
    </row>
    <row r="86" ht="12.75" customHeight="1">
      <c r="G86" s="204"/>
      <c r="AP86" s="15"/>
      <c r="AQ86" s="15"/>
      <c r="AR86" s="15"/>
      <c r="AS86" s="15"/>
      <c r="AT86" s="15"/>
      <c r="AU86" s="15"/>
      <c r="AV86" s="15"/>
      <c r="AW86" s="15"/>
      <c r="AX86" s="15"/>
      <c r="AY86" s="15"/>
      <c r="AZ86" s="15"/>
      <c r="BA86" s="15"/>
      <c r="BB86" s="15"/>
      <c r="BC86" s="15"/>
      <c r="BD86" s="15"/>
      <c r="BE86" s="15"/>
      <c r="BF86" s="15"/>
    </row>
    <row r="87" ht="12.75" customHeight="1">
      <c r="G87" s="204"/>
      <c r="AP87" s="15"/>
      <c r="AQ87" s="15"/>
      <c r="AR87" s="15"/>
      <c r="AS87" s="15"/>
      <c r="AT87" s="15"/>
      <c r="AU87" s="15"/>
      <c r="AV87" s="15"/>
      <c r="AW87" s="15"/>
      <c r="AX87" s="15"/>
      <c r="AY87" s="15"/>
      <c r="AZ87" s="15"/>
      <c r="BA87" s="15"/>
      <c r="BB87" s="15"/>
      <c r="BC87" s="15"/>
      <c r="BD87" s="15"/>
      <c r="BE87" s="15"/>
      <c r="BF87" s="15"/>
    </row>
    <row r="88" ht="12.75" customHeight="1">
      <c r="G88" s="204"/>
      <c r="AP88" s="15"/>
      <c r="AQ88" s="15"/>
      <c r="AR88" s="15"/>
      <c r="AS88" s="15"/>
      <c r="AT88" s="15"/>
      <c r="AU88" s="15"/>
      <c r="AV88" s="15"/>
      <c r="AW88" s="15"/>
      <c r="AX88" s="15"/>
      <c r="AY88" s="15"/>
      <c r="AZ88" s="15"/>
      <c r="BA88" s="15"/>
      <c r="BB88" s="15"/>
      <c r="BC88" s="15"/>
      <c r="BD88" s="15"/>
      <c r="BE88" s="15"/>
      <c r="BF88" s="15"/>
    </row>
    <row r="89" ht="12.75" customHeight="1">
      <c r="G89" s="204"/>
      <c r="AP89" s="15"/>
      <c r="AQ89" s="15"/>
      <c r="AR89" s="15"/>
      <c r="AS89" s="15"/>
      <c r="AT89" s="15"/>
      <c r="AU89" s="15"/>
      <c r="AV89" s="15"/>
      <c r="AW89" s="15"/>
      <c r="AX89" s="15"/>
      <c r="AY89" s="15"/>
      <c r="AZ89" s="15"/>
      <c r="BA89" s="15"/>
      <c r="BB89" s="15"/>
      <c r="BC89" s="15"/>
      <c r="BD89" s="15"/>
      <c r="BE89" s="15"/>
      <c r="BF89" s="15"/>
    </row>
    <row r="90" ht="12.75" customHeight="1">
      <c r="G90" s="204"/>
      <c r="AP90" s="15"/>
      <c r="AQ90" s="15"/>
      <c r="AR90" s="15"/>
      <c r="AS90" s="15"/>
      <c r="AT90" s="15"/>
      <c r="AU90" s="15"/>
      <c r="AV90" s="15"/>
      <c r="AW90" s="15"/>
      <c r="AX90" s="15"/>
      <c r="AY90" s="15"/>
      <c r="AZ90" s="15"/>
      <c r="BA90" s="15"/>
      <c r="BB90" s="15"/>
      <c r="BC90" s="15"/>
      <c r="BD90" s="15"/>
      <c r="BE90" s="15"/>
      <c r="BF90" s="15"/>
    </row>
    <row r="91" ht="12.75" customHeight="1">
      <c r="G91" s="204"/>
      <c r="AP91" s="15"/>
      <c r="AQ91" s="15"/>
      <c r="AR91" s="15"/>
      <c r="AS91" s="15"/>
      <c r="AT91" s="15"/>
      <c r="AU91" s="15"/>
      <c r="AV91" s="15"/>
      <c r="AW91" s="15"/>
      <c r="AX91" s="15"/>
      <c r="AY91" s="15"/>
      <c r="AZ91" s="15"/>
      <c r="BA91" s="15"/>
      <c r="BB91" s="15"/>
      <c r="BC91" s="15"/>
      <c r="BD91" s="15"/>
      <c r="BE91" s="15"/>
      <c r="BF91" s="15"/>
    </row>
    <row r="92" ht="12.75" customHeight="1">
      <c r="G92" s="204"/>
      <c r="AP92" s="15"/>
      <c r="AQ92" s="15"/>
      <c r="AR92" s="15"/>
      <c r="AS92" s="15"/>
      <c r="AT92" s="15"/>
      <c r="AU92" s="15"/>
      <c r="AV92" s="15"/>
      <c r="AW92" s="15"/>
      <c r="AX92" s="15"/>
      <c r="AY92" s="15"/>
      <c r="AZ92" s="15"/>
      <c r="BA92" s="15"/>
      <c r="BB92" s="15"/>
      <c r="BC92" s="15"/>
      <c r="BD92" s="15"/>
      <c r="BE92" s="15"/>
      <c r="BF92" s="15"/>
    </row>
    <row r="93" ht="12.75" customHeight="1">
      <c r="G93" s="204"/>
      <c r="AP93" s="15"/>
      <c r="AQ93" s="15"/>
      <c r="AR93" s="15"/>
      <c r="AS93" s="15"/>
      <c r="AT93" s="15"/>
      <c r="AU93" s="15"/>
      <c r="AV93" s="15"/>
      <c r="AW93" s="15"/>
      <c r="AX93" s="15"/>
      <c r="AY93" s="15"/>
      <c r="AZ93" s="15"/>
      <c r="BA93" s="15"/>
      <c r="BB93" s="15"/>
      <c r="BC93" s="15"/>
      <c r="BD93" s="15"/>
      <c r="BE93" s="15"/>
      <c r="BF93" s="15"/>
    </row>
    <row r="94" ht="12.75" customHeight="1">
      <c r="G94" s="204"/>
      <c r="AP94" s="15"/>
      <c r="AQ94" s="15"/>
      <c r="AR94" s="15"/>
      <c r="AS94" s="15"/>
      <c r="AT94" s="15"/>
      <c r="AU94" s="15"/>
      <c r="AV94" s="15"/>
      <c r="AW94" s="15"/>
      <c r="AX94" s="15"/>
      <c r="AY94" s="15"/>
      <c r="AZ94" s="15"/>
      <c r="BA94" s="15"/>
      <c r="BB94" s="15"/>
      <c r="BC94" s="15"/>
      <c r="BD94" s="15"/>
      <c r="BE94" s="15"/>
      <c r="BF94" s="15"/>
    </row>
    <row r="95" ht="12.75" customHeight="1">
      <c r="G95" s="204"/>
      <c r="AP95" s="15"/>
      <c r="AQ95" s="15"/>
      <c r="AR95" s="15"/>
      <c r="AS95" s="15"/>
      <c r="AT95" s="15"/>
      <c r="AU95" s="15"/>
      <c r="AV95" s="15"/>
      <c r="AW95" s="15"/>
      <c r="AX95" s="15"/>
      <c r="AY95" s="15"/>
      <c r="AZ95" s="15"/>
      <c r="BA95" s="15"/>
      <c r="BB95" s="15"/>
      <c r="BC95" s="15"/>
      <c r="BD95" s="15"/>
      <c r="BE95" s="15"/>
      <c r="BF95" s="15"/>
    </row>
    <row r="96" ht="12.75" customHeight="1">
      <c r="G96" s="204"/>
      <c r="AP96" s="15"/>
      <c r="AQ96" s="15"/>
      <c r="AR96" s="15"/>
      <c r="AS96" s="15"/>
      <c r="AT96" s="15"/>
      <c r="AU96" s="15"/>
      <c r="AV96" s="15"/>
      <c r="AW96" s="15"/>
      <c r="AX96" s="15"/>
      <c r="AY96" s="15"/>
      <c r="AZ96" s="15"/>
      <c r="BA96" s="15"/>
      <c r="BB96" s="15"/>
      <c r="BC96" s="15"/>
      <c r="BD96" s="15"/>
      <c r="BE96" s="15"/>
      <c r="BF96" s="15"/>
    </row>
    <row r="97" ht="12.75" customHeight="1">
      <c r="G97" s="204"/>
      <c r="AP97" s="15"/>
      <c r="AQ97" s="15"/>
      <c r="AR97" s="15"/>
      <c r="AS97" s="15"/>
      <c r="AT97" s="15"/>
      <c r="AU97" s="15"/>
      <c r="AV97" s="15"/>
      <c r="AW97" s="15"/>
      <c r="AX97" s="15"/>
      <c r="AY97" s="15"/>
      <c r="AZ97" s="15"/>
      <c r="BA97" s="15"/>
      <c r="BB97" s="15"/>
      <c r="BC97" s="15"/>
      <c r="BD97" s="15"/>
      <c r="BE97" s="15"/>
      <c r="BF97" s="15"/>
    </row>
    <row r="98" ht="12.75" customHeight="1">
      <c r="G98" s="204"/>
      <c r="AP98" s="15"/>
      <c r="AQ98" s="15"/>
      <c r="AR98" s="15"/>
      <c r="AS98" s="15"/>
      <c r="AT98" s="15"/>
      <c r="AU98" s="15"/>
      <c r="AV98" s="15"/>
      <c r="AW98" s="15"/>
      <c r="AX98" s="15"/>
      <c r="AY98" s="15"/>
      <c r="AZ98" s="15"/>
      <c r="BA98" s="15"/>
      <c r="BB98" s="15"/>
      <c r="BC98" s="15"/>
      <c r="BD98" s="15"/>
      <c r="BE98" s="15"/>
      <c r="BF98" s="15"/>
    </row>
    <row r="99" ht="12.75" customHeight="1">
      <c r="G99" s="204"/>
      <c r="AP99" s="15"/>
      <c r="AQ99" s="15"/>
      <c r="AR99" s="15"/>
      <c r="AS99" s="15"/>
      <c r="AT99" s="15"/>
      <c r="AU99" s="15"/>
      <c r="AV99" s="15"/>
      <c r="AW99" s="15"/>
      <c r="AX99" s="15"/>
      <c r="AY99" s="15"/>
      <c r="AZ99" s="15"/>
      <c r="BA99" s="15"/>
      <c r="BB99" s="15"/>
      <c r="BC99" s="15"/>
      <c r="BD99" s="15"/>
      <c r="BE99" s="15"/>
      <c r="BF99" s="15"/>
    </row>
    <row r="100" ht="12.75" customHeight="1">
      <c r="G100" s="204"/>
      <c r="AP100" s="15"/>
      <c r="AQ100" s="15"/>
      <c r="AR100" s="15"/>
      <c r="AS100" s="15"/>
      <c r="AT100" s="15"/>
      <c r="AU100" s="15"/>
      <c r="AV100" s="15"/>
      <c r="AW100" s="15"/>
      <c r="AX100" s="15"/>
      <c r="AY100" s="15"/>
      <c r="AZ100" s="15"/>
      <c r="BA100" s="15"/>
      <c r="BB100" s="15"/>
      <c r="BC100" s="15"/>
      <c r="BD100" s="15"/>
      <c r="BE100" s="15"/>
      <c r="BF100" s="15"/>
    </row>
    <row r="101" ht="12.75" customHeight="1">
      <c r="G101" s="204"/>
      <c r="AP101" s="15"/>
      <c r="AQ101" s="15"/>
      <c r="AR101" s="15"/>
      <c r="AS101" s="15"/>
      <c r="AT101" s="15"/>
      <c r="AU101" s="15"/>
      <c r="AV101" s="15"/>
      <c r="AW101" s="15"/>
      <c r="AX101" s="15"/>
      <c r="AY101" s="15"/>
      <c r="AZ101" s="15"/>
      <c r="BA101" s="15"/>
      <c r="BB101" s="15"/>
      <c r="BC101" s="15"/>
      <c r="BD101" s="15"/>
      <c r="BE101" s="15"/>
      <c r="BF101" s="15"/>
    </row>
    <row r="102" ht="12.75" customHeight="1">
      <c r="G102" s="204"/>
      <c r="AP102" s="15"/>
      <c r="AQ102" s="15"/>
      <c r="AR102" s="15"/>
      <c r="AS102" s="15"/>
      <c r="AT102" s="15"/>
      <c r="AU102" s="15"/>
      <c r="AV102" s="15"/>
      <c r="AW102" s="15"/>
      <c r="AX102" s="15"/>
      <c r="AY102" s="15"/>
      <c r="AZ102" s="15"/>
      <c r="BA102" s="15"/>
      <c r="BB102" s="15"/>
      <c r="BC102" s="15"/>
      <c r="BD102" s="15"/>
      <c r="BE102" s="15"/>
      <c r="BF102" s="15"/>
    </row>
    <row r="103" ht="12.75" customHeight="1">
      <c r="G103" s="204"/>
      <c r="AP103" s="15"/>
      <c r="AQ103" s="15"/>
      <c r="AR103" s="15"/>
      <c r="AS103" s="15"/>
      <c r="AT103" s="15"/>
      <c r="AU103" s="15"/>
      <c r="AV103" s="15"/>
      <c r="AW103" s="15"/>
      <c r="AX103" s="15"/>
      <c r="AY103" s="15"/>
      <c r="AZ103" s="15"/>
      <c r="BA103" s="15"/>
      <c r="BB103" s="15"/>
      <c r="BC103" s="15"/>
      <c r="BD103" s="15"/>
      <c r="BE103" s="15"/>
      <c r="BF103" s="15"/>
    </row>
    <row r="104" ht="12.75" customHeight="1">
      <c r="G104" s="204"/>
      <c r="AP104" s="15"/>
      <c r="AQ104" s="15"/>
      <c r="AR104" s="15"/>
      <c r="AS104" s="15"/>
      <c r="AT104" s="15"/>
      <c r="AU104" s="15"/>
      <c r="AV104" s="15"/>
      <c r="AW104" s="15"/>
      <c r="AX104" s="15"/>
      <c r="AY104" s="15"/>
      <c r="AZ104" s="15"/>
      <c r="BA104" s="15"/>
      <c r="BB104" s="15"/>
      <c r="BC104" s="15"/>
      <c r="BD104" s="15"/>
      <c r="BE104" s="15"/>
      <c r="BF104" s="15"/>
    </row>
    <row r="105" ht="12.75" customHeight="1">
      <c r="G105" s="204"/>
      <c r="AP105" s="15"/>
      <c r="AQ105" s="15"/>
      <c r="AR105" s="15"/>
      <c r="AS105" s="15"/>
      <c r="AT105" s="15"/>
      <c r="AU105" s="15"/>
      <c r="AV105" s="15"/>
      <c r="AW105" s="15"/>
      <c r="AX105" s="15"/>
      <c r="AY105" s="15"/>
      <c r="AZ105" s="15"/>
      <c r="BA105" s="15"/>
      <c r="BB105" s="15"/>
      <c r="BC105" s="15"/>
      <c r="BD105" s="15"/>
      <c r="BE105" s="15"/>
      <c r="BF105" s="15"/>
    </row>
    <row r="106" ht="12.75" customHeight="1">
      <c r="G106" s="204"/>
      <c r="AP106" s="15"/>
      <c r="AQ106" s="15"/>
      <c r="AR106" s="15"/>
      <c r="AS106" s="15"/>
      <c r="AT106" s="15"/>
      <c r="AU106" s="15"/>
      <c r="AV106" s="15"/>
      <c r="AW106" s="15"/>
      <c r="AX106" s="15"/>
      <c r="AY106" s="15"/>
      <c r="AZ106" s="15"/>
      <c r="BA106" s="15"/>
      <c r="BB106" s="15"/>
      <c r="BC106" s="15"/>
      <c r="BD106" s="15"/>
      <c r="BE106" s="15"/>
      <c r="BF106" s="15"/>
    </row>
    <row r="107" ht="12.75" customHeight="1">
      <c r="G107" s="204"/>
      <c r="AP107" s="15"/>
      <c r="AQ107" s="15"/>
      <c r="AR107" s="15"/>
      <c r="AS107" s="15"/>
      <c r="AT107" s="15"/>
      <c r="AU107" s="15"/>
      <c r="AV107" s="15"/>
      <c r="AW107" s="15"/>
      <c r="AX107" s="15"/>
      <c r="AY107" s="15"/>
      <c r="AZ107" s="15"/>
      <c r="BA107" s="15"/>
      <c r="BB107" s="15"/>
      <c r="BC107" s="15"/>
      <c r="BD107" s="15"/>
      <c r="BE107" s="15"/>
      <c r="BF107" s="15"/>
    </row>
    <row r="108" ht="12.75" customHeight="1">
      <c r="G108" s="204"/>
      <c r="AP108" s="15"/>
      <c r="AQ108" s="15"/>
      <c r="AR108" s="15"/>
      <c r="AS108" s="15"/>
      <c r="AT108" s="15"/>
      <c r="AU108" s="15"/>
      <c r="AV108" s="15"/>
      <c r="AW108" s="15"/>
      <c r="AX108" s="15"/>
      <c r="AY108" s="15"/>
      <c r="AZ108" s="15"/>
      <c r="BA108" s="15"/>
      <c r="BB108" s="15"/>
      <c r="BC108" s="15"/>
      <c r="BD108" s="15"/>
      <c r="BE108" s="15"/>
      <c r="BF108" s="15"/>
    </row>
    <row r="109" ht="12.75" customHeight="1">
      <c r="G109" s="204"/>
      <c r="AP109" s="15"/>
      <c r="AQ109" s="15"/>
      <c r="AR109" s="15"/>
      <c r="AS109" s="15"/>
      <c r="AT109" s="15"/>
      <c r="AU109" s="15"/>
      <c r="AV109" s="15"/>
      <c r="AW109" s="15"/>
      <c r="AX109" s="15"/>
      <c r="AY109" s="15"/>
      <c r="AZ109" s="15"/>
      <c r="BA109" s="15"/>
      <c r="BB109" s="15"/>
      <c r="BC109" s="15"/>
      <c r="BD109" s="15"/>
      <c r="BE109" s="15"/>
      <c r="BF109" s="15"/>
    </row>
    <row r="110" ht="12.75" customHeight="1">
      <c r="G110" s="204"/>
      <c r="AP110" s="15"/>
      <c r="AQ110" s="15"/>
      <c r="AR110" s="15"/>
      <c r="AS110" s="15"/>
      <c r="AT110" s="15"/>
      <c r="AU110" s="15"/>
      <c r="AV110" s="15"/>
      <c r="AW110" s="15"/>
      <c r="AX110" s="15"/>
      <c r="AY110" s="15"/>
      <c r="AZ110" s="15"/>
      <c r="BA110" s="15"/>
      <c r="BB110" s="15"/>
      <c r="BC110" s="15"/>
      <c r="BD110" s="15"/>
      <c r="BE110" s="15"/>
      <c r="BF110" s="15"/>
    </row>
    <row r="111" ht="12.75" customHeight="1">
      <c r="G111" s="204"/>
      <c r="AP111" s="15"/>
      <c r="AQ111" s="15"/>
      <c r="AR111" s="15"/>
      <c r="AS111" s="15"/>
      <c r="AT111" s="15"/>
      <c r="AU111" s="15"/>
      <c r="AV111" s="15"/>
      <c r="AW111" s="15"/>
      <c r="AX111" s="15"/>
      <c r="AY111" s="15"/>
      <c r="AZ111" s="15"/>
      <c r="BA111" s="15"/>
      <c r="BB111" s="15"/>
      <c r="BC111" s="15"/>
      <c r="BD111" s="15"/>
      <c r="BE111" s="15"/>
      <c r="BF111" s="15"/>
    </row>
    <row r="112" ht="12.75" customHeight="1">
      <c r="G112" s="204"/>
      <c r="AP112" s="15"/>
      <c r="AQ112" s="15"/>
      <c r="AR112" s="15"/>
      <c r="AS112" s="15"/>
      <c r="AT112" s="15"/>
      <c r="AU112" s="15"/>
      <c r="AV112" s="15"/>
      <c r="AW112" s="15"/>
      <c r="AX112" s="15"/>
      <c r="AY112" s="15"/>
      <c r="AZ112" s="15"/>
      <c r="BA112" s="15"/>
      <c r="BB112" s="15"/>
      <c r="BC112" s="15"/>
      <c r="BD112" s="15"/>
      <c r="BE112" s="15"/>
      <c r="BF112" s="15"/>
    </row>
    <row r="113" ht="12.75" customHeight="1">
      <c r="G113" s="204"/>
      <c r="AP113" s="15"/>
      <c r="AQ113" s="15"/>
      <c r="AR113" s="15"/>
      <c r="AS113" s="15"/>
      <c r="AT113" s="15"/>
      <c r="AU113" s="15"/>
      <c r="AV113" s="15"/>
      <c r="AW113" s="15"/>
      <c r="AX113" s="15"/>
      <c r="AY113" s="15"/>
      <c r="AZ113" s="15"/>
      <c r="BA113" s="15"/>
      <c r="BB113" s="15"/>
      <c r="BC113" s="15"/>
      <c r="BD113" s="15"/>
      <c r="BE113" s="15"/>
      <c r="BF113" s="15"/>
    </row>
    <row r="114" ht="12.75" customHeight="1">
      <c r="G114" s="204"/>
      <c r="AP114" s="15"/>
      <c r="AQ114" s="15"/>
      <c r="AR114" s="15"/>
      <c r="AS114" s="15"/>
      <c r="AT114" s="15"/>
      <c r="AU114" s="15"/>
      <c r="AV114" s="15"/>
      <c r="AW114" s="15"/>
      <c r="AX114" s="15"/>
      <c r="AY114" s="15"/>
      <c r="AZ114" s="15"/>
      <c r="BA114" s="15"/>
      <c r="BB114" s="15"/>
      <c r="BC114" s="15"/>
      <c r="BD114" s="15"/>
      <c r="BE114" s="15"/>
      <c r="BF114" s="15"/>
    </row>
    <row r="115" ht="12.75" customHeight="1">
      <c r="G115" s="204"/>
      <c r="AP115" s="15"/>
      <c r="AQ115" s="15"/>
      <c r="AR115" s="15"/>
      <c r="AS115" s="15"/>
      <c r="AT115" s="15"/>
      <c r="AU115" s="15"/>
      <c r="AV115" s="15"/>
      <c r="AW115" s="15"/>
      <c r="AX115" s="15"/>
      <c r="AY115" s="15"/>
      <c r="AZ115" s="15"/>
      <c r="BA115" s="15"/>
      <c r="BB115" s="15"/>
      <c r="BC115" s="15"/>
      <c r="BD115" s="15"/>
      <c r="BE115" s="15"/>
      <c r="BF115" s="15"/>
    </row>
    <row r="116" ht="12.75" customHeight="1">
      <c r="G116" s="204"/>
      <c r="AP116" s="15"/>
      <c r="AQ116" s="15"/>
      <c r="AR116" s="15"/>
      <c r="AS116" s="15"/>
      <c r="AT116" s="15"/>
      <c r="AU116" s="15"/>
      <c r="AV116" s="15"/>
      <c r="AW116" s="15"/>
      <c r="AX116" s="15"/>
      <c r="AY116" s="15"/>
      <c r="AZ116" s="15"/>
      <c r="BA116" s="15"/>
      <c r="BB116" s="15"/>
      <c r="BC116" s="15"/>
      <c r="BD116" s="15"/>
      <c r="BE116" s="15"/>
      <c r="BF116" s="15"/>
    </row>
    <row r="117" ht="12.75" customHeight="1">
      <c r="G117" s="204"/>
      <c r="AP117" s="15"/>
      <c r="AQ117" s="15"/>
      <c r="AR117" s="15"/>
      <c r="AS117" s="15"/>
      <c r="AT117" s="15"/>
      <c r="AU117" s="15"/>
      <c r="AV117" s="15"/>
      <c r="AW117" s="15"/>
      <c r="AX117" s="15"/>
      <c r="AY117" s="15"/>
      <c r="AZ117" s="15"/>
      <c r="BA117" s="15"/>
      <c r="BB117" s="15"/>
      <c r="BC117" s="15"/>
      <c r="BD117" s="15"/>
      <c r="BE117" s="15"/>
      <c r="BF117" s="15"/>
    </row>
    <row r="118" ht="12.75" customHeight="1">
      <c r="G118" s="204"/>
      <c r="AP118" s="15"/>
      <c r="AQ118" s="15"/>
      <c r="AR118" s="15"/>
      <c r="AS118" s="15"/>
      <c r="AT118" s="15"/>
      <c r="AU118" s="15"/>
      <c r="AV118" s="15"/>
      <c r="AW118" s="15"/>
      <c r="AX118" s="15"/>
      <c r="AY118" s="15"/>
      <c r="AZ118" s="15"/>
      <c r="BA118" s="15"/>
      <c r="BB118" s="15"/>
      <c r="BC118" s="15"/>
      <c r="BD118" s="15"/>
      <c r="BE118" s="15"/>
      <c r="BF118" s="15"/>
    </row>
    <row r="119" ht="12.75" customHeight="1">
      <c r="G119" s="204"/>
      <c r="AP119" s="15"/>
      <c r="AQ119" s="15"/>
      <c r="AR119" s="15"/>
      <c r="AS119" s="15"/>
      <c r="AT119" s="15"/>
      <c r="AU119" s="15"/>
      <c r="AV119" s="15"/>
      <c r="AW119" s="15"/>
      <c r="AX119" s="15"/>
      <c r="AY119" s="15"/>
      <c r="AZ119" s="15"/>
      <c r="BA119" s="15"/>
      <c r="BB119" s="15"/>
      <c r="BC119" s="15"/>
      <c r="BD119" s="15"/>
      <c r="BE119" s="15"/>
      <c r="BF119" s="15"/>
    </row>
    <row r="120" ht="12.75" customHeight="1">
      <c r="G120" s="204"/>
      <c r="AP120" s="15"/>
      <c r="AQ120" s="15"/>
      <c r="AR120" s="15"/>
      <c r="AS120" s="15"/>
      <c r="AT120" s="15"/>
      <c r="AU120" s="15"/>
      <c r="AV120" s="15"/>
      <c r="AW120" s="15"/>
      <c r="AX120" s="15"/>
      <c r="AY120" s="15"/>
      <c r="AZ120" s="15"/>
      <c r="BA120" s="15"/>
      <c r="BB120" s="15"/>
      <c r="BC120" s="15"/>
      <c r="BD120" s="15"/>
      <c r="BE120" s="15"/>
      <c r="BF120" s="15"/>
    </row>
    <row r="121" ht="12.75" customHeight="1">
      <c r="G121" s="204"/>
      <c r="AP121" s="15"/>
      <c r="AQ121" s="15"/>
      <c r="AR121" s="15"/>
      <c r="AS121" s="15"/>
      <c r="AT121" s="15"/>
      <c r="AU121" s="15"/>
      <c r="AV121" s="15"/>
      <c r="AW121" s="15"/>
      <c r="AX121" s="15"/>
      <c r="AY121" s="15"/>
      <c r="AZ121" s="15"/>
      <c r="BA121" s="15"/>
      <c r="BB121" s="15"/>
      <c r="BC121" s="15"/>
      <c r="BD121" s="15"/>
      <c r="BE121" s="15"/>
      <c r="BF121" s="15"/>
    </row>
    <row r="122" ht="12.75" customHeight="1">
      <c r="G122" s="204"/>
      <c r="AP122" s="15"/>
      <c r="AQ122" s="15"/>
      <c r="AR122" s="15"/>
      <c r="AS122" s="15"/>
      <c r="AT122" s="15"/>
      <c r="AU122" s="15"/>
      <c r="AV122" s="15"/>
      <c r="AW122" s="15"/>
      <c r="AX122" s="15"/>
      <c r="AY122" s="15"/>
      <c r="AZ122" s="15"/>
      <c r="BA122" s="15"/>
      <c r="BB122" s="15"/>
      <c r="BC122" s="15"/>
      <c r="BD122" s="15"/>
      <c r="BE122" s="15"/>
      <c r="BF122" s="15"/>
    </row>
    <row r="123" ht="12.75" customHeight="1">
      <c r="G123" s="204"/>
      <c r="AP123" s="15"/>
      <c r="AQ123" s="15"/>
      <c r="AR123" s="15"/>
      <c r="AS123" s="15"/>
      <c r="AT123" s="15"/>
      <c r="AU123" s="15"/>
      <c r="AV123" s="15"/>
      <c r="AW123" s="15"/>
      <c r="AX123" s="15"/>
      <c r="AY123" s="15"/>
      <c r="AZ123" s="15"/>
      <c r="BA123" s="15"/>
      <c r="BB123" s="15"/>
      <c r="BC123" s="15"/>
      <c r="BD123" s="15"/>
      <c r="BE123" s="15"/>
      <c r="BF123" s="15"/>
    </row>
    <row r="124" ht="12.75" customHeight="1">
      <c r="G124" s="204"/>
      <c r="AP124" s="15"/>
      <c r="AQ124" s="15"/>
      <c r="AR124" s="15"/>
      <c r="AS124" s="15"/>
      <c r="AT124" s="15"/>
      <c r="AU124" s="15"/>
      <c r="AV124" s="15"/>
      <c r="AW124" s="15"/>
      <c r="AX124" s="15"/>
      <c r="AY124" s="15"/>
      <c r="AZ124" s="15"/>
      <c r="BA124" s="15"/>
      <c r="BB124" s="15"/>
      <c r="BC124" s="15"/>
      <c r="BD124" s="15"/>
      <c r="BE124" s="15"/>
      <c r="BF124" s="15"/>
    </row>
    <row r="125" ht="12.75" customHeight="1">
      <c r="G125" s="204"/>
      <c r="AP125" s="15"/>
      <c r="AQ125" s="15"/>
      <c r="AR125" s="15"/>
      <c r="AS125" s="15"/>
      <c r="AT125" s="15"/>
      <c r="AU125" s="15"/>
      <c r="AV125" s="15"/>
      <c r="AW125" s="15"/>
      <c r="AX125" s="15"/>
      <c r="AY125" s="15"/>
      <c r="AZ125" s="15"/>
      <c r="BA125" s="15"/>
      <c r="BB125" s="15"/>
      <c r="BC125" s="15"/>
      <c r="BD125" s="15"/>
      <c r="BE125" s="15"/>
      <c r="BF125" s="15"/>
    </row>
    <row r="126" ht="12.75" customHeight="1">
      <c r="G126" s="204"/>
      <c r="AP126" s="15"/>
      <c r="AQ126" s="15"/>
      <c r="AR126" s="15"/>
      <c r="AS126" s="15"/>
      <c r="AT126" s="15"/>
      <c r="AU126" s="15"/>
      <c r="AV126" s="15"/>
      <c r="AW126" s="15"/>
      <c r="AX126" s="15"/>
      <c r="AY126" s="15"/>
      <c r="AZ126" s="15"/>
      <c r="BA126" s="15"/>
      <c r="BB126" s="15"/>
      <c r="BC126" s="15"/>
      <c r="BD126" s="15"/>
      <c r="BE126" s="15"/>
      <c r="BF126" s="15"/>
    </row>
    <row r="127" ht="12.75" customHeight="1">
      <c r="G127" s="204"/>
      <c r="AP127" s="15"/>
      <c r="AQ127" s="15"/>
      <c r="AR127" s="15"/>
      <c r="AS127" s="15"/>
      <c r="AT127" s="15"/>
      <c r="AU127" s="15"/>
      <c r="AV127" s="15"/>
      <c r="AW127" s="15"/>
      <c r="AX127" s="15"/>
      <c r="AY127" s="15"/>
      <c r="AZ127" s="15"/>
      <c r="BA127" s="15"/>
      <c r="BB127" s="15"/>
      <c r="BC127" s="15"/>
      <c r="BD127" s="15"/>
      <c r="BE127" s="15"/>
      <c r="BF127" s="15"/>
    </row>
    <row r="128" ht="12.75" customHeight="1">
      <c r="G128" s="204"/>
      <c r="AP128" s="15"/>
      <c r="AQ128" s="15"/>
      <c r="AR128" s="15"/>
      <c r="AS128" s="15"/>
      <c r="AT128" s="15"/>
      <c r="AU128" s="15"/>
      <c r="AV128" s="15"/>
      <c r="AW128" s="15"/>
      <c r="AX128" s="15"/>
      <c r="AY128" s="15"/>
      <c r="AZ128" s="15"/>
      <c r="BA128" s="15"/>
      <c r="BB128" s="15"/>
      <c r="BC128" s="15"/>
      <c r="BD128" s="15"/>
      <c r="BE128" s="15"/>
      <c r="BF128" s="15"/>
    </row>
    <row r="129" ht="12.75" customHeight="1">
      <c r="G129" s="204"/>
      <c r="AP129" s="15"/>
      <c r="AQ129" s="15"/>
      <c r="AR129" s="15"/>
      <c r="AS129" s="15"/>
      <c r="AT129" s="15"/>
      <c r="AU129" s="15"/>
      <c r="AV129" s="15"/>
      <c r="AW129" s="15"/>
      <c r="AX129" s="15"/>
      <c r="AY129" s="15"/>
      <c r="AZ129" s="15"/>
      <c r="BA129" s="15"/>
      <c r="BB129" s="15"/>
      <c r="BC129" s="15"/>
      <c r="BD129" s="15"/>
      <c r="BE129" s="15"/>
      <c r="BF129" s="15"/>
    </row>
    <row r="130" ht="12.75" customHeight="1">
      <c r="G130" s="204"/>
      <c r="AP130" s="15"/>
      <c r="AQ130" s="15"/>
      <c r="AR130" s="15"/>
      <c r="AS130" s="15"/>
      <c r="AT130" s="15"/>
      <c r="AU130" s="15"/>
      <c r="AV130" s="15"/>
      <c r="AW130" s="15"/>
      <c r="AX130" s="15"/>
      <c r="AY130" s="15"/>
      <c r="AZ130" s="15"/>
      <c r="BA130" s="15"/>
      <c r="BB130" s="15"/>
      <c r="BC130" s="15"/>
      <c r="BD130" s="15"/>
      <c r="BE130" s="15"/>
      <c r="BF130" s="15"/>
    </row>
    <row r="131" ht="12.75" customHeight="1">
      <c r="G131" s="204"/>
      <c r="AP131" s="15"/>
      <c r="AQ131" s="15"/>
      <c r="AR131" s="15"/>
      <c r="AS131" s="15"/>
      <c r="AT131" s="15"/>
      <c r="AU131" s="15"/>
      <c r="AV131" s="15"/>
      <c r="AW131" s="15"/>
      <c r="AX131" s="15"/>
      <c r="AY131" s="15"/>
      <c r="AZ131" s="15"/>
      <c r="BA131" s="15"/>
      <c r="BB131" s="15"/>
      <c r="BC131" s="15"/>
      <c r="BD131" s="15"/>
      <c r="BE131" s="15"/>
      <c r="BF131" s="15"/>
    </row>
    <row r="132" ht="12.75" customHeight="1">
      <c r="G132" s="204"/>
      <c r="AP132" s="15"/>
      <c r="AQ132" s="15"/>
      <c r="AR132" s="15"/>
      <c r="AS132" s="15"/>
      <c r="AT132" s="15"/>
      <c r="AU132" s="15"/>
      <c r="AV132" s="15"/>
      <c r="AW132" s="15"/>
      <c r="AX132" s="15"/>
      <c r="AY132" s="15"/>
      <c r="AZ132" s="15"/>
      <c r="BA132" s="15"/>
      <c r="BB132" s="15"/>
      <c r="BC132" s="15"/>
      <c r="BD132" s="15"/>
      <c r="BE132" s="15"/>
      <c r="BF132" s="15"/>
    </row>
    <row r="133" ht="12.75" customHeight="1">
      <c r="G133" s="204"/>
      <c r="AP133" s="15"/>
      <c r="AQ133" s="15"/>
      <c r="AR133" s="15"/>
      <c r="AS133" s="15"/>
      <c r="AT133" s="15"/>
      <c r="AU133" s="15"/>
      <c r="AV133" s="15"/>
      <c r="AW133" s="15"/>
      <c r="AX133" s="15"/>
      <c r="AY133" s="15"/>
      <c r="AZ133" s="15"/>
      <c r="BA133" s="15"/>
      <c r="BB133" s="15"/>
      <c r="BC133" s="15"/>
      <c r="BD133" s="15"/>
      <c r="BE133" s="15"/>
      <c r="BF133" s="15"/>
    </row>
    <row r="134" ht="12.75" customHeight="1">
      <c r="G134" s="204"/>
      <c r="AP134" s="15"/>
      <c r="AQ134" s="15"/>
      <c r="AR134" s="15"/>
      <c r="AS134" s="15"/>
      <c r="AT134" s="15"/>
      <c r="AU134" s="15"/>
      <c r="AV134" s="15"/>
      <c r="AW134" s="15"/>
      <c r="AX134" s="15"/>
      <c r="AY134" s="15"/>
      <c r="AZ134" s="15"/>
      <c r="BA134" s="15"/>
      <c r="BB134" s="15"/>
      <c r="BC134" s="15"/>
      <c r="BD134" s="15"/>
      <c r="BE134" s="15"/>
      <c r="BF134" s="15"/>
    </row>
    <row r="135" ht="12.75" customHeight="1">
      <c r="G135" s="204"/>
      <c r="AP135" s="15"/>
      <c r="AQ135" s="15"/>
      <c r="AR135" s="15"/>
      <c r="AS135" s="15"/>
      <c r="AT135" s="15"/>
      <c r="AU135" s="15"/>
      <c r="AV135" s="15"/>
      <c r="AW135" s="15"/>
      <c r="AX135" s="15"/>
      <c r="AY135" s="15"/>
      <c r="AZ135" s="15"/>
      <c r="BA135" s="15"/>
      <c r="BB135" s="15"/>
      <c r="BC135" s="15"/>
      <c r="BD135" s="15"/>
      <c r="BE135" s="15"/>
      <c r="BF135" s="15"/>
    </row>
    <row r="136" ht="12.75" customHeight="1">
      <c r="G136" s="204"/>
      <c r="AP136" s="15"/>
      <c r="AQ136" s="15"/>
      <c r="AR136" s="15"/>
      <c r="AS136" s="15"/>
      <c r="AT136" s="15"/>
      <c r="AU136" s="15"/>
      <c r="AV136" s="15"/>
      <c r="AW136" s="15"/>
      <c r="AX136" s="15"/>
      <c r="AY136" s="15"/>
      <c r="AZ136" s="15"/>
      <c r="BA136" s="15"/>
      <c r="BB136" s="15"/>
      <c r="BC136" s="15"/>
      <c r="BD136" s="15"/>
      <c r="BE136" s="15"/>
      <c r="BF136" s="15"/>
    </row>
    <row r="137" ht="12.75" customHeight="1">
      <c r="G137" s="204"/>
      <c r="AP137" s="15"/>
      <c r="AQ137" s="15"/>
      <c r="AR137" s="15"/>
      <c r="AS137" s="15"/>
      <c r="AT137" s="15"/>
      <c r="AU137" s="15"/>
      <c r="AV137" s="15"/>
      <c r="AW137" s="15"/>
      <c r="AX137" s="15"/>
      <c r="AY137" s="15"/>
      <c r="AZ137" s="15"/>
      <c r="BA137" s="15"/>
      <c r="BB137" s="15"/>
      <c r="BC137" s="15"/>
      <c r="BD137" s="15"/>
      <c r="BE137" s="15"/>
      <c r="BF137" s="15"/>
    </row>
    <row r="138" ht="12.75" customHeight="1">
      <c r="G138" s="204"/>
      <c r="AP138" s="15"/>
      <c r="AQ138" s="15"/>
      <c r="AR138" s="15"/>
      <c r="AS138" s="15"/>
      <c r="AT138" s="15"/>
      <c r="AU138" s="15"/>
      <c r="AV138" s="15"/>
      <c r="AW138" s="15"/>
      <c r="AX138" s="15"/>
      <c r="AY138" s="15"/>
      <c r="AZ138" s="15"/>
      <c r="BA138" s="15"/>
      <c r="BB138" s="15"/>
      <c r="BC138" s="15"/>
      <c r="BD138" s="15"/>
      <c r="BE138" s="15"/>
      <c r="BF138" s="15"/>
    </row>
    <row r="139" ht="12.75" customHeight="1">
      <c r="G139" s="204"/>
      <c r="AP139" s="15"/>
      <c r="AQ139" s="15"/>
      <c r="AR139" s="15"/>
      <c r="AS139" s="15"/>
      <c r="AT139" s="15"/>
      <c r="AU139" s="15"/>
      <c r="AV139" s="15"/>
      <c r="AW139" s="15"/>
      <c r="AX139" s="15"/>
      <c r="AY139" s="15"/>
      <c r="AZ139" s="15"/>
      <c r="BA139" s="15"/>
      <c r="BB139" s="15"/>
      <c r="BC139" s="15"/>
      <c r="BD139" s="15"/>
      <c r="BE139" s="15"/>
      <c r="BF139" s="15"/>
    </row>
    <row r="140" ht="12.75" customHeight="1">
      <c r="G140" s="204"/>
      <c r="AP140" s="15"/>
      <c r="AQ140" s="15"/>
      <c r="AR140" s="15"/>
      <c r="AS140" s="15"/>
      <c r="AT140" s="15"/>
      <c r="AU140" s="15"/>
      <c r="AV140" s="15"/>
      <c r="AW140" s="15"/>
      <c r="AX140" s="15"/>
      <c r="AY140" s="15"/>
      <c r="AZ140" s="15"/>
      <c r="BA140" s="15"/>
      <c r="BB140" s="15"/>
      <c r="BC140" s="15"/>
      <c r="BD140" s="15"/>
      <c r="BE140" s="15"/>
      <c r="BF140" s="15"/>
    </row>
    <row r="141" ht="12.75" customHeight="1">
      <c r="G141" s="204"/>
      <c r="AP141" s="15"/>
      <c r="AQ141" s="15"/>
      <c r="AR141" s="15"/>
      <c r="AS141" s="15"/>
      <c r="AT141" s="15"/>
      <c r="AU141" s="15"/>
      <c r="AV141" s="15"/>
      <c r="AW141" s="15"/>
      <c r="AX141" s="15"/>
      <c r="AY141" s="15"/>
      <c r="AZ141" s="15"/>
      <c r="BA141" s="15"/>
      <c r="BB141" s="15"/>
      <c r="BC141" s="15"/>
      <c r="BD141" s="15"/>
      <c r="BE141" s="15"/>
      <c r="BF141" s="15"/>
    </row>
    <row r="142" ht="12.75" customHeight="1">
      <c r="G142" s="204"/>
      <c r="AP142" s="15"/>
      <c r="AQ142" s="15"/>
      <c r="AR142" s="15"/>
      <c r="AS142" s="15"/>
      <c r="AT142" s="15"/>
      <c r="AU142" s="15"/>
      <c r="AV142" s="15"/>
      <c r="AW142" s="15"/>
      <c r="AX142" s="15"/>
      <c r="AY142" s="15"/>
      <c r="AZ142" s="15"/>
      <c r="BA142" s="15"/>
      <c r="BB142" s="15"/>
      <c r="BC142" s="15"/>
      <c r="BD142" s="15"/>
      <c r="BE142" s="15"/>
      <c r="BF142" s="15"/>
    </row>
    <row r="143" ht="12.75" customHeight="1">
      <c r="G143" s="204"/>
      <c r="AP143" s="15"/>
      <c r="AQ143" s="15"/>
      <c r="AR143" s="15"/>
      <c r="AS143" s="15"/>
      <c r="AT143" s="15"/>
      <c r="AU143" s="15"/>
      <c r="AV143" s="15"/>
      <c r="AW143" s="15"/>
      <c r="AX143" s="15"/>
      <c r="AY143" s="15"/>
      <c r="AZ143" s="15"/>
      <c r="BA143" s="15"/>
      <c r="BB143" s="15"/>
      <c r="BC143" s="15"/>
      <c r="BD143" s="15"/>
      <c r="BE143" s="15"/>
      <c r="BF143" s="15"/>
    </row>
    <row r="144" ht="12.75" customHeight="1">
      <c r="G144" s="204"/>
      <c r="AP144" s="15"/>
      <c r="AQ144" s="15"/>
      <c r="AR144" s="15"/>
      <c r="AS144" s="15"/>
      <c r="AT144" s="15"/>
      <c r="AU144" s="15"/>
      <c r="AV144" s="15"/>
      <c r="AW144" s="15"/>
      <c r="AX144" s="15"/>
      <c r="AY144" s="15"/>
      <c r="AZ144" s="15"/>
      <c r="BA144" s="15"/>
      <c r="BB144" s="15"/>
      <c r="BC144" s="15"/>
      <c r="BD144" s="15"/>
      <c r="BE144" s="15"/>
      <c r="BF144" s="15"/>
    </row>
    <row r="145" ht="12.75" customHeight="1">
      <c r="G145" s="204"/>
      <c r="AP145" s="15"/>
      <c r="AQ145" s="15"/>
      <c r="AR145" s="15"/>
      <c r="AS145" s="15"/>
      <c r="AT145" s="15"/>
      <c r="AU145" s="15"/>
      <c r="AV145" s="15"/>
      <c r="AW145" s="15"/>
      <c r="AX145" s="15"/>
      <c r="AY145" s="15"/>
      <c r="AZ145" s="15"/>
      <c r="BA145" s="15"/>
      <c r="BB145" s="15"/>
      <c r="BC145" s="15"/>
      <c r="BD145" s="15"/>
      <c r="BE145" s="15"/>
      <c r="BF145" s="15"/>
    </row>
    <row r="146" ht="12.75" customHeight="1">
      <c r="G146" s="204"/>
      <c r="AP146" s="15"/>
      <c r="AQ146" s="15"/>
      <c r="AR146" s="15"/>
      <c r="AS146" s="15"/>
      <c r="AT146" s="15"/>
      <c r="AU146" s="15"/>
      <c r="AV146" s="15"/>
      <c r="AW146" s="15"/>
      <c r="AX146" s="15"/>
      <c r="AY146" s="15"/>
      <c r="AZ146" s="15"/>
      <c r="BA146" s="15"/>
      <c r="BB146" s="15"/>
      <c r="BC146" s="15"/>
      <c r="BD146" s="15"/>
      <c r="BE146" s="15"/>
      <c r="BF146" s="15"/>
    </row>
    <row r="147" ht="12.75" customHeight="1">
      <c r="G147" s="204"/>
      <c r="AP147" s="15"/>
      <c r="AQ147" s="15"/>
      <c r="AR147" s="15"/>
      <c r="AS147" s="15"/>
      <c r="AT147" s="15"/>
      <c r="AU147" s="15"/>
      <c r="AV147" s="15"/>
      <c r="AW147" s="15"/>
      <c r="AX147" s="15"/>
      <c r="AY147" s="15"/>
      <c r="AZ147" s="15"/>
      <c r="BA147" s="15"/>
      <c r="BB147" s="15"/>
      <c r="BC147" s="15"/>
      <c r="BD147" s="15"/>
      <c r="BE147" s="15"/>
      <c r="BF147" s="15"/>
    </row>
    <row r="148" ht="12.75" customHeight="1">
      <c r="G148" s="204"/>
      <c r="AP148" s="15"/>
      <c r="AQ148" s="15"/>
      <c r="AR148" s="15"/>
      <c r="AS148" s="15"/>
      <c r="AT148" s="15"/>
      <c r="AU148" s="15"/>
      <c r="AV148" s="15"/>
      <c r="AW148" s="15"/>
      <c r="AX148" s="15"/>
      <c r="AY148" s="15"/>
      <c r="AZ148" s="15"/>
      <c r="BA148" s="15"/>
      <c r="BB148" s="15"/>
      <c r="BC148" s="15"/>
      <c r="BD148" s="15"/>
      <c r="BE148" s="15"/>
      <c r="BF148" s="15"/>
    </row>
    <row r="149" ht="12.75" customHeight="1">
      <c r="G149" s="204"/>
      <c r="AP149" s="15"/>
      <c r="AQ149" s="15"/>
      <c r="AR149" s="15"/>
      <c r="AS149" s="15"/>
      <c r="AT149" s="15"/>
      <c r="AU149" s="15"/>
      <c r="AV149" s="15"/>
      <c r="AW149" s="15"/>
      <c r="AX149" s="15"/>
      <c r="AY149" s="15"/>
      <c r="AZ149" s="15"/>
      <c r="BA149" s="15"/>
      <c r="BB149" s="15"/>
      <c r="BC149" s="15"/>
      <c r="BD149" s="15"/>
      <c r="BE149" s="15"/>
      <c r="BF149" s="15"/>
    </row>
    <row r="150" ht="12.75" customHeight="1">
      <c r="G150" s="204"/>
      <c r="AP150" s="15"/>
      <c r="AQ150" s="15"/>
      <c r="AR150" s="15"/>
      <c r="AS150" s="15"/>
      <c r="AT150" s="15"/>
      <c r="AU150" s="15"/>
      <c r="AV150" s="15"/>
      <c r="AW150" s="15"/>
      <c r="AX150" s="15"/>
      <c r="AY150" s="15"/>
      <c r="AZ150" s="15"/>
      <c r="BA150" s="15"/>
      <c r="BB150" s="15"/>
      <c r="BC150" s="15"/>
      <c r="BD150" s="15"/>
      <c r="BE150" s="15"/>
      <c r="BF150" s="15"/>
    </row>
    <row r="151" ht="12.75" customHeight="1">
      <c r="G151" s="204"/>
      <c r="AP151" s="15"/>
      <c r="AQ151" s="15"/>
      <c r="AR151" s="15"/>
      <c r="AS151" s="15"/>
      <c r="AT151" s="15"/>
      <c r="AU151" s="15"/>
      <c r="AV151" s="15"/>
      <c r="AW151" s="15"/>
      <c r="AX151" s="15"/>
      <c r="AY151" s="15"/>
      <c r="AZ151" s="15"/>
      <c r="BA151" s="15"/>
      <c r="BB151" s="15"/>
      <c r="BC151" s="15"/>
      <c r="BD151" s="15"/>
      <c r="BE151" s="15"/>
      <c r="BF151" s="15"/>
    </row>
    <row r="152" ht="12.75" customHeight="1">
      <c r="G152" s="204"/>
      <c r="AP152" s="15"/>
      <c r="AQ152" s="15"/>
      <c r="AR152" s="15"/>
      <c r="AS152" s="15"/>
      <c r="AT152" s="15"/>
      <c r="AU152" s="15"/>
      <c r="AV152" s="15"/>
      <c r="AW152" s="15"/>
      <c r="AX152" s="15"/>
      <c r="AY152" s="15"/>
      <c r="AZ152" s="15"/>
      <c r="BA152" s="15"/>
      <c r="BB152" s="15"/>
      <c r="BC152" s="15"/>
      <c r="BD152" s="15"/>
      <c r="BE152" s="15"/>
      <c r="BF152" s="15"/>
    </row>
    <row r="153" ht="12.75" customHeight="1">
      <c r="G153" s="204"/>
      <c r="AP153" s="15"/>
      <c r="AQ153" s="15"/>
      <c r="AR153" s="15"/>
      <c r="AS153" s="15"/>
      <c r="AT153" s="15"/>
      <c r="AU153" s="15"/>
      <c r="AV153" s="15"/>
      <c r="AW153" s="15"/>
      <c r="AX153" s="15"/>
      <c r="AY153" s="15"/>
      <c r="AZ153" s="15"/>
      <c r="BA153" s="15"/>
      <c r="BB153" s="15"/>
      <c r="BC153" s="15"/>
      <c r="BD153" s="15"/>
      <c r="BE153" s="15"/>
      <c r="BF153" s="15"/>
    </row>
    <row r="154" ht="12.75" customHeight="1">
      <c r="G154" s="204"/>
      <c r="AP154" s="15"/>
      <c r="AQ154" s="15"/>
      <c r="AR154" s="15"/>
      <c r="AS154" s="15"/>
      <c r="AT154" s="15"/>
      <c r="AU154" s="15"/>
      <c r="AV154" s="15"/>
      <c r="AW154" s="15"/>
      <c r="AX154" s="15"/>
      <c r="AY154" s="15"/>
      <c r="AZ154" s="15"/>
      <c r="BA154" s="15"/>
      <c r="BB154" s="15"/>
      <c r="BC154" s="15"/>
      <c r="BD154" s="15"/>
      <c r="BE154" s="15"/>
      <c r="BF154" s="15"/>
    </row>
    <row r="155" ht="12.75" customHeight="1">
      <c r="G155" s="204"/>
      <c r="AP155" s="15"/>
      <c r="AQ155" s="15"/>
      <c r="AR155" s="15"/>
      <c r="AS155" s="15"/>
      <c r="AT155" s="15"/>
      <c r="AU155" s="15"/>
      <c r="AV155" s="15"/>
      <c r="AW155" s="15"/>
      <c r="AX155" s="15"/>
      <c r="AY155" s="15"/>
      <c r="AZ155" s="15"/>
      <c r="BA155" s="15"/>
      <c r="BB155" s="15"/>
      <c r="BC155" s="15"/>
      <c r="BD155" s="15"/>
      <c r="BE155" s="15"/>
      <c r="BF155" s="15"/>
    </row>
    <row r="156" ht="12.75" customHeight="1">
      <c r="G156" s="204"/>
      <c r="AP156" s="15"/>
      <c r="AQ156" s="15"/>
      <c r="AR156" s="15"/>
      <c r="AS156" s="15"/>
      <c r="AT156" s="15"/>
      <c r="AU156" s="15"/>
      <c r="AV156" s="15"/>
      <c r="AW156" s="15"/>
      <c r="AX156" s="15"/>
      <c r="AY156" s="15"/>
      <c r="AZ156" s="15"/>
      <c r="BA156" s="15"/>
      <c r="BB156" s="15"/>
      <c r="BC156" s="15"/>
      <c r="BD156" s="15"/>
      <c r="BE156" s="15"/>
      <c r="BF156" s="15"/>
    </row>
    <row r="157" ht="12.75" customHeight="1">
      <c r="G157" s="204"/>
      <c r="AP157" s="15"/>
      <c r="AQ157" s="15"/>
      <c r="AR157" s="15"/>
      <c r="AS157" s="15"/>
      <c r="AT157" s="15"/>
      <c r="AU157" s="15"/>
      <c r="AV157" s="15"/>
      <c r="AW157" s="15"/>
      <c r="AX157" s="15"/>
      <c r="AY157" s="15"/>
      <c r="AZ157" s="15"/>
      <c r="BA157" s="15"/>
      <c r="BB157" s="15"/>
      <c r="BC157" s="15"/>
      <c r="BD157" s="15"/>
      <c r="BE157" s="15"/>
      <c r="BF157" s="15"/>
    </row>
    <row r="158" ht="12.75" customHeight="1">
      <c r="G158" s="204"/>
      <c r="AP158" s="15"/>
      <c r="AQ158" s="15"/>
      <c r="AR158" s="15"/>
      <c r="AS158" s="15"/>
      <c r="AT158" s="15"/>
      <c r="AU158" s="15"/>
      <c r="AV158" s="15"/>
      <c r="AW158" s="15"/>
      <c r="AX158" s="15"/>
      <c r="AY158" s="15"/>
      <c r="AZ158" s="15"/>
      <c r="BA158" s="15"/>
      <c r="BB158" s="15"/>
      <c r="BC158" s="15"/>
      <c r="BD158" s="15"/>
      <c r="BE158" s="15"/>
      <c r="BF158" s="15"/>
    </row>
    <row r="159" ht="12.75" customHeight="1">
      <c r="G159" s="204"/>
      <c r="AP159" s="15"/>
      <c r="AQ159" s="15"/>
      <c r="AR159" s="15"/>
      <c r="AS159" s="15"/>
      <c r="AT159" s="15"/>
      <c r="AU159" s="15"/>
      <c r="AV159" s="15"/>
      <c r="AW159" s="15"/>
      <c r="AX159" s="15"/>
      <c r="AY159" s="15"/>
      <c r="AZ159" s="15"/>
      <c r="BA159" s="15"/>
      <c r="BB159" s="15"/>
      <c r="BC159" s="15"/>
      <c r="BD159" s="15"/>
      <c r="BE159" s="15"/>
      <c r="BF159" s="15"/>
    </row>
    <row r="160" ht="12.75" customHeight="1">
      <c r="G160" s="204"/>
      <c r="AP160" s="15"/>
      <c r="AQ160" s="15"/>
      <c r="AR160" s="15"/>
      <c r="AS160" s="15"/>
      <c r="AT160" s="15"/>
      <c r="AU160" s="15"/>
      <c r="AV160" s="15"/>
      <c r="AW160" s="15"/>
      <c r="AX160" s="15"/>
      <c r="AY160" s="15"/>
      <c r="AZ160" s="15"/>
      <c r="BA160" s="15"/>
      <c r="BB160" s="15"/>
      <c r="BC160" s="15"/>
      <c r="BD160" s="15"/>
      <c r="BE160" s="15"/>
      <c r="BF160" s="15"/>
    </row>
    <row r="161" ht="12.75" customHeight="1">
      <c r="G161" s="204"/>
      <c r="AP161" s="15"/>
      <c r="AQ161" s="15"/>
      <c r="AR161" s="15"/>
      <c r="AS161" s="15"/>
      <c r="AT161" s="15"/>
      <c r="AU161" s="15"/>
      <c r="AV161" s="15"/>
      <c r="AW161" s="15"/>
      <c r="AX161" s="15"/>
      <c r="AY161" s="15"/>
      <c r="AZ161" s="15"/>
      <c r="BA161" s="15"/>
      <c r="BB161" s="15"/>
      <c r="BC161" s="15"/>
      <c r="BD161" s="15"/>
      <c r="BE161" s="15"/>
      <c r="BF161" s="15"/>
    </row>
    <row r="162" ht="12.75" customHeight="1">
      <c r="G162" s="204"/>
      <c r="AP162" s="15"/>
      <c r="AQ162" s="15"/>
      <c r="AR162" s="15"/>
      <c r="AS162" s="15"/>
      <c r="AT162" s="15"/>
      <c r="AU162" s="15"/>
      <c r="AV162" s="15"/>
      <c r="AW162" s="15"/>
      <c r="AX162" s="15"/>
      <c r="AY162" s="15"/>
      <c r="AZ162" s="15"/>
      <c r="BA162" s="15"/>
      <c r="BB162" s="15"/>
      <c r="BC162" s="15"/>
      <c r="BD162" s="15"/>
      <c r="BE162" s="15"/>
      <c r="BF162" s="15"/>
    </row>
    <row r="163" ht="12.75" customHeight="1">
      <c r="G163" s="204"/>
      <c r="AP163" s="15"/>
      <c r="AQ163" s="15"/>
      <c r="AR163" s="15"/>
      <c r="AS163" s="15"/>
      <c r="AT163" s="15"/>
      <c r="AU163" s="15"/>
      <c r="AV163" s="15"/>
      <c r="AW163" s="15"/>
      <c r="AX163" s="15"/>
      <c r="AY163" s="15"/>
      <c r="AZ163" s="15"/>
      <c r="BA163" s="15"/>
      <c r="BB163" s="15"/>
      <c r="BC163" s="15"/>
      <c r="BD163" s="15"/>
      <c r="BE163" s="15"/>
      <c r="BF163" s="15"/>
    </row>
    <row r="164" ht="12.75" customHeight="1">
      <c r="G164" s="204"/>
      <c r="AP164" s="15"/>
      <c r="AQ164" s="15"/>
      <c r="AR164" s="15"/>
      <c r="AS164" s="15"/>
      <c r="AT164" s="15"/>
      <c r="AU164" s="15"/>
      <c r="AV164" s="15"/>
      <c r="AW164" s="15"/>
      <c r="AX164" s="15"/>
      <c r="AY164" s="15"/>
      <c r="AZ164" s="15"/>
      <c r="BA164" s="15"/>
      <c r="BB164" s="15"/>
      <c r="BC164" s="15"/>
      <c r="BD164" s="15"/>
      <c r="BE164" s="15"/>
      <c r="BF164" s="15"/>
    </row>
    <row r="165" ht="12.75" customHeight="1">
      <c r="G165" s="204"/>
      <c r="AP165" s="15"/>
      <c r="AQ165" s="15"/>
      <c r="AR165" s="15"/>
      <c r="AS165" s="15"/>
      <c r="AT165" s="15"/>
      <c r="AU165" s="15"/>
      <c r="AV165" s="15"/>
      <c r="AW165" s="15"/>
      <c r="AX165" s="15"/>
      <c r="AY165" s="15"/>
      <c r="AZ165" s="15"/>
      <c r="BA165" s="15"/>
      <c r="BB165" s="15"/>
      <c r="BC165" s="15"/>
      <c r="BD165" s="15"/>
      <c r="BE165" s="15"/>
      <c r="BF165" s="15"/>
    </row>
    <row r="166" ht="12.75" customHeight="1">
      <c r="G166" s="204"/>
      <c r="AP166" s="15"/>
      <c r="AQ166" s="15"/>
      <c r="AR166" s="15"/>
      <c r="AS166" s="15"/>
      <c r="AT166" s="15"/>
      <c r="AU166" s="15"/>
      <c r="AV166" s="15"/>
      <c r="AW166" s="15"/>
      <c r="AX166" s="15"/>
      <c r="AY166" s="15"/>
      <c r="AZ166" s="15"/>
      <c r="BA166" s="15"/>
      <c r="BB166" s="15"/>
      <c r="BC166" s="15"/>
      <c r="BD166" s="15"/>
      <c r="BE166" s="15"/>
      <c r="BF166" s="15"/>
    </row>
    <row r="167" ht="12.75" customHeight="1">
      <c r="G167" s="204"/>
      <c r="AP167" s="15"/>
      <c r="AQ167" s="15"/>
      <c r="AR167" s="15"/>
      <c r="AS167" s="15"/>
      <c r="AT167" s="15"/>
      <c r="AU167" s="15"/>
      <c r="AV167" s="15"/>
      <c r="AW167" s="15"/>
      <c r="AX167" s="15"/>
      <c r="AY167" s="15"/>
      <c r="AZ167" s="15"/>
      <c r="BA167" s="15"/>
      <c r="BB167" s="15"/>
      <c r="BC167" s="15"/>
      <c r="BD167" s="15"/>
      <c r="BE167" s="15"/>
      <c r="BF167" s="15"/>
    </row>
    <row r="168" ht="12.75" customHeight="1">
      <c r="G168" s="204"/>
      <c r="AP168" s="15"/>
      <c r="AQ168" s="15"/>
      <c r="AR168" s="15"/>
      <c r="AS168" s="15"/>
      <c r="AT168" s="15"/>
      <c r="AU168" s="15"/>
      <c r="AV168" s="15"/>
      <c r="AW168" s="15"/>
      <c r="AX168" s="15"/>
      <c r="AY168" s="15"/>
      <c r="AZ168" s="15"/>
      <c r="BA168" s="15"/>
      <c r="BB168" s="15"/>
      <c r="BC168" s="15"/>
      <c r="BD168" s="15"/>
      <c r="BE168" s="15"/>
      <c r="BF168" s="15"/>
    </row>
    <row r="169" ht="12.75" customHeight="1">
      <c r="G169" s="204"/>
      <c r="AP169" s="15"/>
      <c r="AQ169" s="15"/>
      <c r="AR169" s="15"/>
      <c r="AS169" s="15"/>
      <c r="AT169" s="15"/>
      <c r="AU169" s="15"/>
      <c r="AV169" s="15"/>
      <c r="AW169" s="15"/>
      <c r="AX169" s="15"/>
      <c r="AY169" s="15"/>
      <c r="AZ169" s="15"/>
      <c r="BA169" s="15"/>
      <c r="BB169" s="15"/>
      <c r="BC169" s="15"/>
      <c r="BD169" s="15"/>
      <c r="BE169" s="15"/>
      <c r="BF169" s="15"/>
    </row>
    <row r="170" ht="12.75" customHeight="1">
      <c r="G170" s="204"/>
      <c r="AP170" s="15"/>
      <c r="AQ170" s="15"/>
      <c r="AR170" s="15"/>
      <c r="AS170" s="15"/>
      <c r="AT170" s="15"/>
      <c r="AU170" s="15"/>
      <c r="AV170" s="15"/>
      <c r="AW170" s="15"/>
      <c r="AX170" s="15"/>
      <c r="AY170" s="15"/>
      <c r="AZ170" s="15"/>
      <c r="BA170" s="15"/>
      <c r="BB170" s="15"/>
      <c r="BC170" s="15"/>
      <c r="BD170" s="15"/>
      <c r="BE170" s="15"/>
      <c r="BF170" s="15"/>
    </row>
    <row r="171" ht="12.75" customHeight="1">
      <c r="G171" s="204"/>
      <c r="AP171" s="15"/>
      <c r="AQ171" s="15"/>
      <c r="AR171" s="15"/>
      <c r="AS171" s="15"/>
      <c r="AT171" s="15"/>
      <c r="AU171" s="15"/>
      <c r="AV171" s="15"/>
      <c r="AW171" s="15"/>
      <c r="AX171" s="15"/>
      <c r="AY171" s="15"/>
      <c r="AZ171" s="15"/>
      <c r="BA171" s="15"/>
      <c r="BB171" s="15"/>
      <c r="BC171" s="15"/>
      <c r="BD171" s="15"/>
      <c r="BE171" s="15"/>
      <c r="BF171" s="15"/>
    </row>
    <row r="172" ht="12.75" customHeight="1">
      <c r="G172" s="204"/>
      <c r="AP172" s="15"/>
      <c r="AQ172" s="15"/>
      <c r="AR172" s="15"/>
      <c r="AS172" s="15"/>
      <c r="AT172" s="15"/>
      <c r="AU172" s="15"/>
      <c r="AV172" s="15"/>
      <c r="AW172" s="15"/>
      <c r="AX172" s="15"/>
      <c r="AY172" s="15"/>
      <c r="AZ172" s="15"/>
      <c r="BA172" s="15"/>
      <c r="BB172" s="15"/>
      <c r="BC172" s="15"/>
      <c r="BD172" s="15"/>
      <c r="BE172" s="15"/>
      <c r="BF172" s="15"/>
    </row>
    <row r="173" ht="12.75" customHeight="1">
      <c r="G173" s="204"/>
      <c r="AP173" s="15"/>
      <c r="AQ173" s="15"/>
      <c r="AR173" s="15"/>
      <c r="AS173" s="15"/>
      <c r="AT173" s="15"/>
      <c r="AU173" s="15"/>
      <c r="AV173" s="15"/>
      <c r="AW173" s="15"/>
      <c r="AX173" s="15"/>
      <c r="AY173" s="15"/>
      <c r="AZ173" s="15"/>
      <c r="BA173" s="15"/>
      <c r="BB173" s="15"/>
      <c r="BC173" s="15"/>
      <c r="BD173" s="15"/>
      <c r="BE173" s="15"/>
      <c r="BF173" s="15"/>
    </row>
    <row r="174" ht="12.75" customHeight="1">
      <c r="G174" s="204"/>
      <c r="AP174" s="15"/>
      <c r="AQ174" s="15"/>
      <c r="AR174" s="15"/>
      <c r="AS174" s="15"/>
      <c r="AT174" s="15"/>
      <c r="AU174" s="15"/>
      <c r="AV174" s="15"/>
      <c r="AW174" s="15"/>
      <c r="AX174" s="15"/>
      <c r="AY174" s="15"/>
      <c r="AZ174" s="15"/>
      <c r="BA174" s="15"/>
      <c r="BB174" s="15"/>
      <c r="BC174" s="15"/>
      <c r="BD174" s="15"/>
      <c r="BE174" s="15"/>
      <c r="BF174" s="15"/>
    </row>
    <row r="175" ht="12.75" customHeight="1">
      <c r="G175" s="204"/>
      <c r="AP175" s="15"/>
      <c r="AQ175" s="15"/>
      <c r="AR175" s="15"/>
      <c r="AS175" s="15"/>
      <c r="AT175" s="15"/>
      <c r="AU175" s="15"/>
      <c r="AV175" s="15"/>
      <c r="AW175" s="15"/>
      <c r="AX175" s="15"/>
      <c r="AY175" s="15"/>
      <c r="AZ175" s="15"/>
      <c r="BA175" s="15"/>
      <c r="BB175" s="15"/>
      <c r="BC175" s="15"/>
      <c r="BD175" s="15"/>
      <c r="BE175" s="15"/>
      <c r="BF175" s="15"/>
    </row>
    <row r="176" ht="12.75" customHeight="1">
      <c r="G176" s="204"/>
      <c r="AP176" s="15"/>
      <c r="AQ176" s="15"/>
      <c r="AR176" s="15"/>
      <c r="AS176" s="15"/>
      <c r="AT176" s="15"/>
      <c r="AU176" s="15"/>
      <c r="AV176" s="15"/>
      <c r="AW176" s="15"/>
      <c r="AX176" s="15"/>
      <c r="AY176" s="15"/>
      <c r="AZ176" s="15"/>
      <c r="BA176" s="15"/>
      <c r="BB176" s="15"/>
      <c r="BC176" s="15"/>
      <c r="BD176" s="15"/>
      <c r="BE176" s="15"/>
      <c r="BF176" s="15"/>
    </row>
    <row r="177" ht="12.75" customHeight="1">
      <c r="G177" s="204"/>
      <c r="AP177" s="15"/>
      <c r="AQ177" s="15"/>
      <c r="AR177" s="15"/>
      <c r="AS177" s="15"/>
      <c r="AT177" s="15"/>
      <c r="AU177" s="15"/>
      <c r="AV177" s="15"/>
      <c r="AW177" s="15"/>
      <c r="AX177" s="15"/>
      <c r="AY177" s="15"/>
      <c r="AZ177" s="15"/>
      <c r="BA177" s="15"/>
      <c r="BB177" s="15"/>
      <c r="BC177" s="15"/>
      <c r="BD177" s="15"/>
      <c r="BE177" s="15"/>
      <c r="BF177" s="15"/>
    </row>
    <row r="178" ht="12.75" customHeight="1">
      <c r="G178" s="204"/>
      <c r="AP178" s="15"/>
      <c r="AQ178" s="15"/>
      <c r="AR178" s="15"/>
      <c r="AS178" s="15"/>
      <c r="AT178" s="15"/>
      <c r="AU178" s="15"/>
      <c r="AV178" s="15"/>
      <c r="AW178" s="15"/>
      <c r="AX178" s="15"/>
      <c r="AY178" s="15"/>
      <c r="AZ178" s="15"/>
      <c r="BA178" s="15"/>
      <c r="BB178" s="15"/>
      <c r="BC178" s="15"/>
      <c r="BD178" s="15"/>
      <c r="BE178" s="15"/>
      <c r="BF178" s="15"/>
    </row>
    <row r="179" ht="12.75" customHeight="1">
      <c r="G179" s="204"/>
      <c r="AP179" s="15"/>
      <c r="AQ179" s="15"/>
      <c r="AR179" s="15"/>
      <c r="AS179" s="15"/>
      <c r="AT179" s="15"/>
      <c r="AU179" s="15"/>
      <c r="AV179" s="15"/>
      <c r="AW179" s="15"/>
      <c r="AX179" s="15"/>
      <c r="AY179" s="15"/>
      <c r="AZ179" s="15"/>
      <c r="BA179" s="15"/>
      <c r="BB179" s="15"/>
      <c r="BC179" s="15"/>
      <c r="BD179" s="15"/>
      <c r="BE179" s="15"/>
      <c r="BF179" s="15"/>
    </row>
    <row r="180" ht="12.75" customHeight="1">
      <c r="G180" s="204"/>
      <c r="AP180" s="15"/>
      <c r="AQ180" s="15"/>
      <c r="AR180" s="15"/>
      <c r="AS180" s="15"/>
      <c r="AT180" s="15"/>
      <c r="AU180" s="15"/>
      <c r="AV180" s="15"/>
      <c r="AW180" s="15"/>
      <c r="AX180" s="15"/>
      <c r="AY180" s="15"/>
      <c r="AZ180" s="15"/>
      <c r="BA180" s="15"/>
      <c r="BB180" s="15"/>
      <c r="BC180" s="15"/>
      <c r="BD180" s="15"/>
      <c r="BE180" s="15"/>
      <c r="BF180" s="15"/>
    </row>
    <row r="181" ht="12.75" customHeight="1">
      <c r="G181" s="204"/>
      <c r="AP181" s="15"/>
      <c r="AQ181" s="15"/>
      <c r="AR181" s="15"/>
      <c r="AS181" s="15"/>
      <c r="AT181" s="15"/>
      <c r="AU181" s="15"/>
      <c r="AV181" s="15"/>
      <c r="AW181" s="15"/>
      <c r="AX181" s="15"/>
      <c r="AY181" s="15"/>
      <c r="AZ181" s="15"/>
      <c r="BA181" s="15"/>
      <c r="BB181" s="15"/>
      <c r="BC181" s="15"/>
      <c r="BD181" s="15"/>
      <c r="BE181" s="15"/>
      <c r="BF181" s="15"/>
    </row>
    <row r="182" ht="12.75" customHeight="1">
      <c r="G182" s="204"/>
      <c r="AP182" s="15"/>
      <c r="AQ182" s="15"/>
      <c r="AR182" s="15"/>
      <c r="AS182" s="15"/>
      <c r="AT182" s="15"/>
      <c r="AU182" s="15"/>
      <c r="AV182" s="15"/>
      <c r="AW182" s="15"/>
      <c r="AX182" s="15"/>
      <c r="AY182" s="15"/>
      <c r="AZ182" s="15"/>
      <c r="BA182" s="15"/>
      <c r="BB182" s="15"/>
      <c r="BC182" s="15"/>
      <c r="BD182" s="15"/>
      <c r="BE182" s="15"/>
      <c r="BF182" s="15"/>
    </row>
    <row r="183" ht="12.75" customHeight="1">
      <c r="G183" s="204"/>
      <c r="AP183" s="15"/>
      <c r="AQ183" s="15"/>
      <c r="AR183" s="15"/>
      <c r="AS183" s="15"/>
      <c r="AT183" s="15"/>
      <c r="AU183" s="15"/>
      <c r="AV183" s="15"/>
      <c r="AW183" s="15"/>
      <c r="AX183" s="15"/>
      <c r="AY183" s="15"/>
      <c r="AZ183" s="15"/>
      <c r="BA183" s="15"/>
      <c r="BB183" s="15"/>
      <c r="BC183" s="15"/>
      <c r="BD183" s="15"/>
      <c r="BE183" s="15"/>
      <c r="BF183" s="15"/>
    </row>
    <row r="184" ht="12.75" customHeight="1">
      <c r="G184" s="204"/>
      <c r="AP184" s="15"/>
      <c r="AQ184" s="15"/>
      <c r="AR184" s="15"/>
      <c r="AS184" s="15"/>
      <c r="AT184" s="15"/>
      <c r="AU184" s="15"/>
      <c r="AV184" s="15"/>
      <c r="AW184" s="15"/>
      <c r="AX184" s="15"/>
      <c r="AY184" s="15"/>
      <c r="AZ184" s="15"/>
      <c r="BA184" s="15"/>
      <c r="BB184" s="15"/>
      <c r="BC184" s="15"/>
      <c r="BD184" s="15"/>
      <c r="BE184" s="15"/>
      <c r="BF184" s="15"/>
    </row>
    <row r="185" ht="12.75" customHeight="1">
      <c r="G185" s="204"/>
      <c r="AP185" s="15"/>
      <c r="AQ185" s="15"/>
      <c r="AR185" s="15"/>
      <c r="AS185" s="15"/>
      <c r="AT185" s="15"/>
      <c r="AU185" s="15"/>
      <c r="AV185" s="15"/>
      <c r="AW185" s="15"/>
      <c r="AX185" s="15"/>
      <c r="AY185" s="15"/>
      <c r="AZ185" s="15"/>
      <c r="BA185" s="15"/>
      <c r="BB185" s="15"/>
      <c r="BC185" s="15"/>
      <c r="BD185" s="15"/>
      <c r="BE185" s="15"/>
      <c r="BF185" s="15"/>
    </row>
    <row r="186" ht="12.75" customHeight="1">
      <c r="G186" s="204"/>
      <c r="AP186" s="15"/>
      <c r="AQ186" s="15"/>
      <c r="AR186" s="15"/>
      <c r="AS186" s="15"/>
      <c r="AT186" s="15"/>
      <c r="AU186" s="15"/>
      <c r="AV186" s="15"/>
      <c r="AW186" s="15"/>
      <c r="AX186" s="15"/>
      <c r="AY186" s="15"/>
      <c r="AZ186" s="15"/>
      <c r="BA186" s="15"/>
      <c r="BB186" s="15"/>
      <c r="BC186" s="15"/>
      <c r="BD186" s="15"/>
      <c r="BE186" s="15"/>
      <c r="BF186" s="15"/>
    </row>
    <row r="187" ht="12.75" customHeight="1">
      <c r="G187" s="204"/>
      <c r="AP187" s="15"/>
      <c r="AQ187" s="15"/>
      <c r="AR187" s="15"/>
      <c r="AS187" s="15"/>
      <c r="AT187" s="15"/>
      <c r="AU187" s="15"/>
      <c r="AV187" s="15"/>
      <c r="AW187" s="15"/>
      <c r="AX187" s="15"/>
      <c r="AY187" s="15"/>
      <c r="AZ187" s="15"/>
      <c r="BA187" s="15"/>
      <c r="BB187" s="15"/>
      <c r="BC187" s="15"/>
      <c r="BD187" s="15"/>
      <c r="BE187" s="15"/>
      <c r="BF187" s="15"/>
    </row>
    <row r="188" ht="12.75" customHeight="1">
      <c r="G188" s="204"/>
      <c r="AP188" s="15"/>
      <c r="AQ188" s="15"/>
      <c r="AR188" s="15"/>
      <c r="AS188" s="15"/>
      <c r="AT188" s="15"/>
      <c r="AU188" s="15"/>
      <c r="AV188" s="15"/>
      <c r="AW188" s="15"/>
      <c r="AX188" s="15"/>
      <c r="AY188" s="15"/>
      <c r="AZ188" s="15"/>
      <c r="BA188" s="15"/>
      <c r="BB188" s="15"/>
      <c r="BC188" s="15"/>
      <c r="BD188" s="15"/>
      <c r="BE188" s="15"/>
      <c r="BF188" s="15"/>
    </row>
    <row r="189" ht="12.75" customHeight="1">
      <c r="G189" s="204"/>
      <c r="AP189" s="15"/>
      <c r="AQ189" s="15"/>
      <c r="AR189" s="15"/>
      <c r="AS189" s="15"/>
      <c r="AT189" s="15"/>
      <c r="AU189" s="15"/>
      <c r="AV189" s="15"/>
      <c r="AW189" s="15"/>
      <c r="AX189" s="15"/>
      <c r="AY189" s="15"/>
      <c r="AZ189" s="15"/>
      <c r="BA189" s="15"/>
      <c r="BB189" s="15"/>
      <c r="BC189" s="15"/>
      <c r="BD189" s="15"/>
      <c r="BE189" s="15"/>
      <c r="BF189" s="15"/>
    </row>
    <row r="190" ht="12.75" customHeight="1">
      <c r="G190" s="204"/>
      <c r="AP190" s="15"/>
      <c r="AQ190" s="15"/>
      <c r="AR190" s="15"/>
      <c r="AS190" s="15"/>
      <c r="AT190" s="15"/>
      <c r="AU190" s="15"/>
      <c r="AV190" s="15"/>
      <c r="AW190" s="15"/>
      <c r="AX190" s="15"/>
      <c r="AY190" s="15"/>
      <c r="AZ190" s="15"/>
      <c r="BA190" s="15"/>
      <c r="BB190" s="15"/>
      <c r="BC190" s="15"/>
      <c r="BD190" s="15"/>
      <c r="BE190" s="15"/>
      <c r="BF190" s="15"/>
    </row>
    <row r="191" ht="12.75" customHeight="1">
      <c r="G191" s="204"/>
      <c r="AP191" s="15"/>
      <c r="AQ191" s="15"/>
      <c r="AR191" s="15"/>
      <c r="AS191" s="15"/>
      <c r="AT191" s="15"/>
      <c r="AU191" s="15"/>
      <c r="AV191" s="15"/>
      <c r="AW191" s="15"/>
      <c r="AX191" s="15"/>
      <c r="AY191" s="15"/>
      <c r="AZ191" s="15"/>
      <c r="BA191" s="15"/>
      <c r="BB191" s="15"/>
      <c r="BC191" s="15"/>
      <c r="BD191" s="15"/>
      <c r="BE191" s="15"/>
      <c r="BF191" s="15"/>
    </row>
    <row r="192" ht="12.75" customHeight="1">
      <c r="G192" s="204"/>
      <c r="AP192" s="15"/>
      <c r="AQ192" s="15"/>
      <c r="AR192" s="15"/>
      <c r="AS192" s="15"/>
      <c r="AT192" s="15"/>
      <c r="AU192" s="15"/>
      <c r="AV192" s="15"/>
      <c r="AW192" s="15"/>
      <c r="AX192" s="15"/>
      <c r="AY192" s="15"/>
      <c r="AZ192" s="15"/>
      <c r="BA192" s="15"/>
      <c r="BB192" s="15"/>
      <c r="BC192" s="15"/>
      <c r="BD192" s="15"/>
      <c r="BE192" s="15"/>
      <c r="BF192" s="15"/>
    </row>
    <row r="193" ht="12.75" customHeight="1">
      <c r="G193" s="204"/>
      <c r="AP193" s="15"/>
      <c r="AQ193" s="15"/>
      <c r="AR193" s="15"/>
      <c r="AS193" s="15"/>
      <c r="AT193" s="15"/>
      <c r="AU193" s="15"/>
      <c r="AV193" s="15"/>
      <c r="AW193" s="15"/>
      <c r="AX193" s="15"/>
      <c r="AY193" s="15"/>
      <c r="AZ193" s="15"/>
      <c r="BA193" s="15"/>
      <c r="BB193" s="15"/>
      <c r="BC193" s="15"/>
      <c r="BD193" s="15"/>
      <c r="BE193" s="15"/>
      <c r="BF193" s="15"/>
    </row>
    <row r="194" ht="12.75" customHeight="1">
      <c r="G194" s="204"/>
      <c r="AP194" s="15"/>
      <c r="AQ194" s="15"/>
      <c r="AR194" s="15"/>
      <c r="AS194" s="15"/>
      <c r="AT194" s="15"/>
      <c r="AU194" s="15"/>
      <c r="AV194" s="15"/>
      <c r="AW194" s="15"/>
      <c r="AX194" s="15"/>
      <c r="AY194" s="15"/>
      <c r="AZ194" s="15"/>
      <c r="BA194" s="15"/>
      <c r="BB194" s="15"/>
      <c r="BC194" s="15"/>
      <c r="BD194" s="15"/>
      <c r="BE194" s="15"/>
      <c r="BF194" s="15"/>
    </row>
    <row r="195" ht="12.75" customHeight="1">
      <c r="G195" s="204"/>
      <c r="AP195" s="15"/>
      <c r="AQ195" s="15"/>
      <c r="AR195" s="15"/>
      <c r="AS195" s="15"/>
      <c r="AT195" s="15"/>
      <c r="AU195" s="15"/>
      <c r="AV195" s="15"/>
      <c r="AW195" s="15"/>
      <c r="AX195" s="15"/>
      <c r="AY195" s="15"/>
      <c r="AZ195" s="15"/>
      <c r="BA195" s="15"/>
      <c r="BB195" s="15"/>
      <c r="BC195" s="15"/>
      <c r="BD195" s="15"/>
      <c r="BE195" s="15"/>
      <c r="BF195" s="15"/>
    </row>
    <row r="196" ht="12.75" customHeight="1">
      <c r="G196" s="204"/>
      <c r="AP196" s="15"/>
      <c r="AQ196" s="15"/>
      <c r="AR196" s="15"/>
      <c r="AS196" s="15"/>
      <c r="AT196" s="15"/>
      <c r="AU196" s="15"/>
      <c r="AV196" s="15"/>
      <c r="AW196" s="15"/>
      <c r="AX196" s="15"/>
      <c r="AY196" s="15"/>
      <c r="AZ196" s="15"/>
      <c r="BA196" s="15"/>
      <c r="BB196" s="15"/>
      <c r="BC196" s="15"/>
      <c r="BD196" s="15"/>
      <c r="BE196" s="15"/>
      <c r="BF196" s="15"/>
    </row>
    <row r="197" ht="12.75" customHeight="1">
      <c r="G197" s="204"/>
      <c r="AP197" s="15"/>
      <c r="AQ197" s="15"/>
      <c r="AR197" s="15"/>
      <c r="AS197" s="15"/>
      <c r="AT197" s="15"/>
      <c r="AU197" s="15"/>
      <c r="AV197" s="15"/>
      <c r="AW197" s="15"/>
      <c r="AX197" s="15"/>
      <c r="AY197" s="15"/>
      <c r="AZ197" s="15"/>
      <c r="BA197" s="15"/>
      <c r="BB197" s="15"/>
      <c r="BC197" s="15"/>
      <c r="BD197" s="15"/>
      <c r="BE197" s="15"/>
      <c r="BF197" s="15"/>
    </row>
    <row r="198" ht="12.75" customHeight="1">
      <c r="G198" s="204"/>
      <c r="AP198" s="15"/>
      <c r="AQ198" s="15"/>
      <c r="AR198" s="15"/>
      <c r="AS198" s="15"/>
      <c r="AT198" s="15"/>
      <c r="AU198" s="15"/>
      <c r="AV198" s="15"/>
      <c r="AW198" s="15"/>
      <c r="AX198" s="15"/>
      <c r="AY198" s="15"/>
      <c r="AZ198" s="15"/>
      <c r="BA198" s="15"/>
      <c r="BB198" s="15"/>
      <c r="BC198" s="15"/>
      <c r="BD198" s="15"/>
      <c r="BE198" s="15"/>
      <c r="BF198" s="15"/>
    </row>
    <row r="199" ht="12.75" customHeight="1">
      <c r="G199" s="204"/>
      <c r="AP199" s="15"/>
      <c r="AQ199" s="15"/>
      <c r="AR199" s="15"/>
      <c r="AS199" s="15"/>
      <c r="AT199" s="15"/>
      <c r="AU199" s="15"/>
      <c r="AV199" s="15"/>
      <c r="AW199" s="15"/>
      <c r="AX199" s="15"/>
      <c r="AY199" s="15"/>
      <c r="AZ199" s="15"/>
      <c r="BA199" s="15"/>
      <c r="BB199" s="15"/>
      <c r="BC199" s="15"/>
      <c r="BD199" s="15"/>
      <c r="BE199" s="15"/>
      <c r="BF199" s="15"/>
    </row>
    <row r="200" ht="12.75" customHeight="1">
      <c r="G200" s="204"/>
      <c r="AP200" s="15"/>
      <c r="AQ200" s="15"/>
      <c r="AR200" s="15"/>
      <c r="AS200" s="15"/>
      <c r="AT200" s="15"/>
      <c r="AU200" s="15"/>
      <c r="AV200" s="15"/>
      <c r="AW200" s="15"/>
      <c r="AX200" s="15"/>
      <c r="AY200" s="15"/>
      <c r="AZ200" s="15"/>
      <c r="BA200" s="15"/>
      <c r="BB200" s="15"/>
      <c r="BC200" s="15"/>
      <c r="BD200" s="15"/>
      <c r="BE200" s="15"/>
      <c r="BF200" s="15"/>
    </row>
    <row r="201" ht="12.75" customHeight="1">
      <c r="G201" s="204"/>
      <c r="AP201" s="15"/>
      <c r="AQ201" s="15"/>
      <c r="AR201" s="15"/>
      <c r="AS201" s="15"/>
      <c r="AT201" s="15"/>
      <c r="AU201" s="15"/>
      <c r="AV201" s="15"/>
      <c r="AW201" s="15"/>
      <c r="AX201" s="15"/>
      <c r="AY201" s="15"/>
      <c r="AZ201" s="15"/>
      <c r="BA201" s="15"/>
      <c r="BB201" s="15"/>
      <c r="BC201" s="15"/>
      <c r="BD201" s="15"/>
      <c r="BE201" s="15"/>
      <c r="BF201" s="15"/>
    </row>
    <row r="202" ht="12.75" customHeight="1">
      <c r="G202" s="204"/>
      <c r="AP202" s="15"/>
      <c r="AQ202" s="15"/>
      <c r="AR202" s="15"/>
      <c r="AS202" s="15"/>
      <c r="AT202" s="15"/>
      <c r="AU202" s="15"/>
      <c r="AV202" s="15"/>
      <c r="AW202" s="15"/>
      <c r="AX202" s="15"/>
      <c r="AY202" s="15"/>
      <c r="AZ202" s="15"/>
      <c r="BA202" s="15"/>
      <c r="BB202" s="15"/>
      <c r="BC202" s="15"/>
      <c r="BD202" s="15"/>
      <c r="BE202" s="15"/>
      <c r="BF202" s="15"/>
    </row>
    <row r="203" ht="12.75" customHeight="1">
      <c r="G203" s="204"/>
      <c r="AP203" s="15"/>
      <c r="AQ203" s="15"/>
      <c r="AR203" s="15"/>
      <c r="AS203" s="15"/>
      <c r="AT203" s="15"/>
      <c r="AU203" s="15"/>
      <c r="AV203" s="15"/>
      <c r="AW203" s="15"/>
      <c r="AX203" s="15"/>
      <c r="AY203" s="15"/>
      <c r="AZ203" s="15"/>
      <c r="BA203" s="15"/>
      <c r="BB203" s="15"/>
      <c r="BC203" s="15"/>
      <c r="BD203" s="15"/>
      <c r="BE203" s="15"/>
      <c r="BF203" s="15"/>
    </row>
    <row r="204" ht="12.75" customHeight="1">
      <c r="G204" s="204"/>
      <c r="AP204" s="15"/>
      <c r="AQ204" s="15"/>
      <c r="AR204" s="15"/>
      <c r="AS204" s="15"/>
      <c r="AT204" s="15"/>
      <c r="AU204" s="15"/>
      <c r="AV204" s="15"/>
      <c r="AW204" s="15"/>
      <c r="AX204" s="15"/>
      <c r="AY204" s="15"/>
      <c r="AZ204" s="15"/>
      <c r="BA204" s="15"/>
      <c r="BB204" s="15"/>
      <c r="BC204" s="15"/>
      <c r="BD204" s="15"/>
      <c r="BE204" s="15"/>
      <c r="BF204" s="15"/>
    </row>
    <row r="205" ht="12.75" customHeight="1">
      <c r="G205" s="204"/>
      <c r="AP205" s="15"/>
      <c r="AQ205" s="15"/>
      <c r="AR205" s="15"/>
      <c r="AS205" s="15"/>
      <c r="AT205" s="15"/>
      <c r="AU205" s="15"/>
      <c r="AV205" s="15"/>
      <c r="AW205" s="15"/>
      <c r="AX205" s="15"/>
      <c r="AY205" s="15"/>
      <c r="AZ205" s="15"/>
      <c r="BA205" s="15"/>
      <c r="BB205" s="15"/>
      <c r="BC205" s="15"/>
      <c r="BD205" s="15"/>
      <c r="BE205" s="15"/>
      <c r="BF205" s="15"/>
    </row>
    <row r="206" ht="12.75" customHeight="1">
      <c r="G206" s="204"/>
      <c r="AP206" s="15"/>
      <c r="AQ206" s="15"/>
      <c r="AR206" s="15"/>
      <c r="AS206" s="15"/>
      <c r="AT206" s="15"/>
      <c r="AU206" s="15"/>
      <c r="AV206" s="15"/>
      <c r="AW206" s="15"/>
      <c r="AX206" s="15"/>
      <c r="AY206" s="15"/>
      <c r="AZ206" s="15"/>
      <c r="BA206" s="15"/>
      <c r="BB206" s="15"/>
      <c r="BC206" s="15"/>
      <c r="BD206" s="15"/>
      <c r="BE206" s="15"/>
      <c r="BF206" s="15"/>
    </row>
    <row r="207" ht="12.75" customHeight="1">
      <c r="G207" s="204"/>
      <c r="AP207" s="15"/>
      <c r="AQ207" s="15"/>
      <c r="AR207" s="15"/>
      <c r="AS207" s="15"/>
      <c r="AT207" s="15"/>
      <c r="AU207" s="15"/>
      <c r="AV207" s="15"/>
      <c r="AW207" s="15"/>
      <c r="AX207" s="15"/>
      <c r="AY207" s="15"/>
      <c r="AZ207" s="15"/>
      <c r="BA207" s="15"/>
      <c r="BB207" s="15"/>
      <c r="BC207" s="15"/>
      <c r="BD207" s="15"/>
      <c r="BE207" s="15"/>
      <c r="BF207" s="15"/>
    </row>
    <row r="208" ht="12.75" customHeight="1">
      <c r="G208" s="204"/>
      <c r="AP208" s="15"/>
      <c r="AQ208" s="15"/>
      <c r="AR208" s="15"/>
      <c r="AS208" s="15"/>
      <c r="AT208" s="15"/>
      <c r="AU208" s="15"/>
      <c r="AV208" s="15"/>
      <c r="AW208" s="15"/>
      <c r="AX208" s="15"/>
      <c r="AY208" s="15"/>
      <c r="AZ208" s="15"/>
      <c r="BA208" s="15"/>
      <c r="BB208" s="15"/>
      <c r="BC208" s="15"/>
      <c r="BD208" s="15"/>
      <c r="BE208" s="15"/>
      <c r="BF208" s="15"/>
    </row>
    <row r="209" ht="12.75" customHeight="1">
      <c r="G209" s="204"/>
      <c r="AP209" s="15"/>
      <c r="AQ209" s="15"/>
      <c r="AR209" s="15"/>
      <c r="AS209" s="15"/>
      <c r="AT209" s="15"/>
      <c r="AU209" s="15"/>
      <c r="AV209" s="15"/>
      <c r="AW209" s="15"/>
      <c r="AX209" s="15"/>
      <c r="AY209" s="15"/>
      <c r="AZ209" s="15"/>
      <c r="BA209" s="15"/>
      <c r="BB209" s="15"/>
      <c r="BC209" s="15"/>
      <c r="BD209" s="15"/>
      <c r="BE209" s="15"/>
      <c r="BF209" s="15"/>
    </row>
    <row r="210" ht="12.75" customHeight="1">
      <c r="G210" s="204"/>
      <c r="AP210" s="15"/>
      <c r="AQ210" s="15"/>
      <c r="AR210" s="15"/>
      <c r="AS210" s="15"/>
      <c r="AT210" s="15"/>
      <c r="AU210" s="15"/>
      <c r="AV210" s="15"/>
      <c r="AW210" s="15"/>
      <c r="AX210" s="15"/>
      <c r="AY210" s="15"/>
      <c r="AZ210" s="15"/>
      <c r="BA210" s="15"/>
      <c r="BB210" s="15"/>
      <c r="BC210" s="15"/>
      <c r="BD210" s="15"/>
      <c r="BE210" s="15"/>
      <c r="BF210" s="15"/>
    </row>
    <row r="211" ht="12.75" customHeight="1">
      <c r="G211" s="204"/>
      <c r="AP211" s="15"/>
      <c r="AQ211" s="15"/>
      <c r="AR211" s="15"/>
      <c r="AS211" s="15"/>
      <c r="AT211" s="15"/>
      <c r="AU211" s="15"/>
      <c r="AV211" s="15"/>
      <c r="AW211" s="15"/>
      <c r="AX211" s="15"/>
      <c r="AY211" s="15"/>
      <c r="AZ211" s="15"/>
      <c r="BA211" s="15"/>
      <c r="BB211" s="15"/>
      <c r="BC211" s="15"/>
      <c r="BD211" s="15"/>
      <c r="BE211" s="15"/>
      <c r="BF211" s="15"/>
    </row>
    <row r="212" ht="12.75" customHeight="1">
      <c r="G212" s="204"/>
      <c r="AP212" s="15"/>
      <c r="AQ212" s="15"/>
      <c r="AR212" s="15"/>
      <c r="AS212" s="15"/>
      <c r="AT212" s="15"/>
      <c r="AU212" s="15"/>
      <c r="AV212" s="15"/>
      <c r="AW212" s="15"/>
      <c r="AX212" s="15"/>
      <c r="AY212" s="15"/>
      <c r="AZ212" s="15"/>
      <c r="BA212" s="15"/>
      <c r="BB212" s="15"/>
      <c r="BC212" s="15"/>
      <c r="BD212" s="15"/>
      <c r="BE212" s="15"/>
      <c r="BF212" s="15"/>
    </row>
    <row r="213" ht="12.75" customHeight="1">
      <c r="G213" s="204"/>
      <c r="AP213" s="15"/>
      <c r="AQ213" s="15"/>
      <c r="AR213" s="15"/>
      <c r="AS213" s="15"/>
      <c r="AT213" s="15"/>
      <c r="AU213" s="15"/>
      <c r="AV213" s="15"/>
      <c r="AW213" s="15"/>
      <c r="AX213" s="15"/>
      <c r="AY213" s="15"/>
      <c r="AZ213" s="15"/>
      <c r="BA213" s="15"/>
      <c r="BB213" s="15"/>
      <c r="BC213" s="15"/>
      <c r="BD213" s="15"/>
      <c r="BE213" s="15"/>
      <c r="BF213" s="15"/>
    </row>
    <row r="214" ht="12.75" customHeight="1">
      <c r="G214" s="204"/>
      <c r="AP214" s="15"/>
      <c r="AQ214" s="15"/>
      <c r="AR214" s="15"/>
      <c r="AS214" s="15"/>
      <c r="AT214" s="15"/>
      <c r="AU214" s="15"/>
      <c r="AV214" s="15"/>
      <c r="AW214" s="15"/>
      <c r="AX214" s="15"/>
      <c r="AY214" s="15"/>
      <c r="AZ214" s="15"/>
      <c r="BA214" s="15"/>
      <c r="BB214" s="15"/>
      <c r="BC214" s="15"/>
      <c r="BD214" s="15"/>
      <c r="BE214" s="15"/>
      <c r="BF214" s="15"/>
    </row>
    <row r="215" ht="12.75" customHeight="1">
      <c r="G215" s="204"/>
      <c r="AP215" s="15"/>
      <c r="AQ215" s="15"/>
      <c r="AR215" s="15"/>
      <c r="AS215" s="15"/>
      <c r="AT215" s="15"/>
      <c r="AU215" s="15"/>
      <c r="AV215" s="15"/>
      <c r="AW215" s="15"/>
      <c r="AX215" s="15"/>
      <c r="AY215" s="15"/>
      <c r="AZ215" s="15"/>
      <c r="BA215" s="15"/>
      <c r="BB215" s="15"/>
      <c r="BC215" s="15"/>
      <c r="BD215" s="15"/>
      <c r="BE215" s="15"/>
      <c r="BF215" s="15"/>
    </row>
    <row r="216" ht="12.75" customHeight="1">
      <c r="G216" s="204"/>
      <c r="AP216" s="15"/>
      <c r="AQ216" s="15"/>
      <c r="AR216" s="15"/>
      <c r="AS216" s="15"/>
      <c r="AT216" s="15"/>
      <c r="AU216" s="15"/>
      <c r="AV216" s="15"/>
      <c r="AW216" s="15"/>
      <c r="AX216" s="15"/>
      <c r="AY216" s="15"/>
      <c r="AZ216" s="15"/>
      <c r="BA216" s="15"/>
      <c r="BB216" s="15"/>
      <c r="BC216" s="15"/>
      <c r="BD216" s="15"/>
      <c r="BE216" s="15"/>
      <c r="BF216" s="15"/>
    </row>
    <row r="217" ht="12.75" customHeight="1">
      <c r="G217" s="204"/>
      <c r="AP217" s="15"/>
      <c r="AQ217" s="15"/>
      <c r="AR217" s="15"/>
      <c r="AS217" s="15"/>
      <c r="AT217" s="15"/>
      <c r="AU217" s="15"/>
      <c r="AV217" s="15"/>
      <c r="AW217" s="15"/>
      <c r="AX217" s="15"/>
      <c r="AY217" s="15"/>
      <c r="AZ217" s="15"/>
      <c r="BA217" s="15"/>
      <c r="BB217" s="15"/>
      <c r="BC217" s="15"/>
      <c r="BD217" s="15"/>
      <c r="BE217" s="15"/>
      <c r="BF217" s="15"/>
    </row>
    <row r="218" ht="12.75" customHeight="1">
      <c r="G218" s="204"/>
      <c r="AP218" s="15"/>
      <c r="AQ218" s="15"/>
      <c r="AR218" s="15"/>
      <c r="AS218" s="15"/>
      <c r="AT218" s="15"/>
      <c r="AU218" s="15"/>
      <c r="AV218" s="15"/>
      <c r="AW218" s="15"/>
      <c r="AX218" s="15"/>
      <c r="AY218" s="15"/>
      <c r="AZ218" s="15"/>
      <c r="BA218" s="15"/>
      <c r="BB218" s="15"/>
      <c r="BC218" s="15"/>
      <c r="BD218" s="15"/>
      <c r="BE218" s="15"/>
      <c r="BF218" s="15"/>
    </row>
    <row r="219" ht="12.75" customHeight="1">
      <c r="G219" s="204"/>
      <c r="AP219" s="15"/>
      <c r="AQ219" s="15"/>
      <c r="AR219" s="15"/>
      <c r="AS219" s="15"/>
      <c r="AT219" s="15"/>
      <c r="AU219" s="15"/>
      <c r="AV219" s="15"/>
      <c r="AW219" s="15"/>
      <c r="AX219" s="15"/>
      <c r="AY219" s="15"/>
      <c r="AZ219" s="15"/>
      <c r="BA219" s="15"/>
      <c r="BB219" s="15"/>
      <c r="BC219" s="15"/>
      <c r="BD219" s="15"/>
      <c r="BE219" s="15"/>
      <c r="BF219" s="15"/>
    </row>
    <row r="220" ht="12.75" customHeight="1">
      <c r="G220" s="204"/>
      <c r="AP220" s="15"/>
      <c r="AQ220" s="15"/>
      <c r="AR220" s="15"/>
      <c r="AS220" s="15"/>
      <c r="AT220" s="15"/>
      <c r="AU220" s="15"/>
      <c r="AV220" s="15"/>
      <c r="AW220" s="15"/>
      <c r="AX220" s="15"/>
      <c r="AY220" s="15"/>
      <c r="AZ220" s="15"/>
      <c r="BA220" s="15"/>
      <c r="BB220" s="15"/>
      <c r="BC220" s="15"/>
      <c r="BD220" s="15"/>
      <c r="BE220" s="15"/>
      <c r="BF220" s="15"/>
    </row>
    <row r="221" ht="12.75" customHeight="1">
      <c r="G221" s="204"/>
      <c r="AP221" s="15"/>
      <c r="AQ221" s="15"/>
      <c r="AR221" s="15"/>
      <c r="AS221" s="15"/>
      <c r="AT221" s="15"/>
      <c r="AU221" s="15"/>
      <c r="AV221" s="15"/>
      <c r="AW221" s="15"/>
      <c r="AX221" s="15"/>
      <c r="AY221" s="15"/>
      <c r="AZ221" s="15"/>
      <c r="BA221" s="15"/>
      <c r="BB221" s="15"/>
      <c r="BC221" s="15"/>
      <c r="BD221" s="15"/>
      <c r="BE221" s="15"/>
      <c r="BF221" s="15"/>
    </row>
    <row r="222" ht="12.75" customHeight="1">
      <c r="G222" s="204"/>
      <c r="AP222" s="15"/>
      <c r="AQ222" s="15"/>
      <c r="AR222" s="15"/>
      <c r="AS222" s="15"/>
      <c r="AT222" s="15"/>
      <c r="AU222" s="15"/>
      <c r="AV222" s="15"/>
      <c r="AW222" s="15"/>
      <c r="AX222" s="15"/>
      <c r="AY222" s="15"/>
      <c r="AZ222" s="15"/>
      <c r="BA222" s="15"/>
      <c r="BB222" s="15"/>
      <c r="BC222" s="15"/>
      <c r="BD222" s="15"/>
      <c r="BE222" s="15"/>
      <c r="BF222" s="15"/>
    </row>
    <row r="223" ht="12.75" customHeight="1">
      <c r="G223" s="204"/>
      <c r="AP223" s="15"/>
      <c r="AQ223" s="15"/>
      <c r="AR223" s="15"/>
      <c r="AS223" s="15"/>
      <c r="AT223" s="15"/>
      <c r="AU223" s="15"/>
      <c r="AV223" s="15"/>
      <c r="AW223" s="15"/>
      <c r="AX223" s="15"/>
      <c r="AY223" s="15"/>
      <c r="AZ223" s="15"/>
      <c r="BA223" s="15"/>
      <c r="BB223" s="15"/>
      <c r="BC223" s="15"/>
      <c r="BD223" s="15"/>
      <c r="BE223" s="15"/>
      <c r="BF223" s="15"/>
    </row>
    <row r="224" ht="12.75" customHeight="1">
      <c r="G224" s="204"/>
      <c r="AP224" s="15"/>
      <c r="AQ224" s="15"/>
      <c r="AR224" s="15"/>
      <c r="AS224" s="15"/>
      <c r="AT224" s="15"/>
      <c r="AU224" s="15"/>
      <c r="AV224" s="15"/>
      <c r="AW224" s="15"/>
      <c r="AX224" s="15"/>
      <c r="AY224" s="15"/>
      <c r="AZ224" s="15"/>
      <c r="BA224" s="15"/>
      <c r="BB224" s="15"/>
      <c r="BC224" s="15"/>
      <c r="BD224" s="15"/>
      <c r="BE224" s="15"/>
      <c r="BF224" s="15"/>
    </row>
    <row r="225" ht="12.75" customHeight="1">
      <c r="G225" s="204"/>
      <c r="AP225" s="15"/>
      <c r="AQ225" s="15"/>
      <c r="AR225" s="15"/>
      <c r="AS225" s="15"/>
      <c r="AT225" s="15"/>
      <c r="AU225" s="15"/>
      <c r="AV225" s="15"/>
      <c r="AW225" s="15"/>
      <c r="AX225" s="15"/>
      <c r="AY225" s="15"/>
      <c r="AZ225" s="15"/>
      <c r="BA225" s="15"/>
      <c r="BB225" s="15"/>
      <c r="BC225" s="15"/>
      <c r="BD225" s="15"/>
      <c r="BE225" s="15"/>
      <c r="BF225" s="15"/>
    </row>
    <row r="226" ht="12.75" customHeight="1">
      <c r="G226" s="204"/>
      <c r="AP226" s="15"/>
      <c r="AQ226" s="15"/>
      <c r="AR226" s="15"/>
      <c r="AS226" s="15"/>
      <c r="AT226" s="15"/>
      <c r="AU226" s="15"/>
      <c r="AV226" s="15"/>
      <c r="AW226" s="15"/>
      <c r="AX226" s="15"/>
      <c r="AY226" s="15"/>
      <c r="AZ226" s="15"/>
      <c r="BA226" s="15"/>
      <c r="BB226" s="15"/>
      <c r="BC226" s="15"/>
      <c r="BD226" s="15"/>
      <c r="BE226" s="15"/>
      <c r="BF226" s="15"/>
    </row>
    <row r="227" ht="12.75" customHeight="1">
      <c r="G227" s="204"/>
      <c r="AP227" s="15"/>
      <c r="AQ227" s="15"/>
      <c r="AR227" s="15"/>
      <c r="AS227" s="15"/>
      <c r="AT227" s="15"/>
      <c r="AU227" s="15"/>
      <c r="AV227" s="15"/>
      <c r="AW227" s="15"/>
      <c r="AX227" s="15"/>
      <c r="AY227" s="15"/>
      <c r="AZ227" s="15"/>
      <c r="BA227" s="15"/>
      <c r="BB227" s="15"/>
      <c r="BC227" s="15"/>
      <c r="BD227" s="15"/>
      <c r="BE227" s="15"/>
      <c r="BF227" s="15"/>
    </row>
    <row r="228" ht="12.75" customHeight="1">
      <c r="G228" s="204"/>
      <c r="AP228" s="15"/>
      <c r="AQ228" s="15"/>
      <c r="AR228" s="15"/>
      <c r="AS228" s="15"/>
      <c r="AT228" s="15"/>
      <c r="AU228" s="15"/>
      <c r="AV228" s="15"/>
      <c r="AW228" s="15"/>
      <c r="AX228" s="15"/>
      <c r="AY228" s="15"/>
      <c r="AZ228" s="15"/>
      <c r="BA228" s="15"/>
      <c r="BB228" s="15"/>
      <c r="BC228" s="15"/>
      <c r="BD228" s="15"/>
      <c r="BE228" s="15"/>
      <c r="BF228" s="15"/>
    </row>
    <row r="229" ht="12.75" customHeight="1">
      <c r="G229" s="204"/>
      <c r="AP229" s="15"/>
      <c r="AQ229" s="15"/>
      <c r="AR229" s="15"/>
      <c r="AS229" s="15"/>
      <c r="AT229" s="15"/>
      <c r="AU229" s="15"/>
      <c r="AV229" s="15"/>
      <c r="AW229" s="15"/>
      <c r="AX229" s="15"/>
      <c r="AY229" s="15"/>
      <c r="AZ229" s="15"/>
      <c r="BA229" s="15"/>
      <c r="BB229" s="15"/>
      <c r="BC229" s="15"/>
      <c r="BD229" s="15"/>
      <c r="BE229" s="15"/>
      <c r="BF229" s="15"/>
    </row>
    <row r="230" ht="12.75" customHeight="1">
      <c r="G230" s="204"/>
      <c r="AP230" s="15"/>
      <c r="AQ230" s="15"/>
      <c r="AR230" s="15"/>
      <c r="AS230" s="15"/>
      <c r="AT230" s="15"/>
      <c r="AU230" s="15"/>
      <c r="AV230" s="15"/>
      <c r="AW230" s="15"/>
      <c r="AX230" s="15"/>
      <c r="AY230" s="15"/>
      <c r="AZ230" s="15"/>
      <c r="BA230" s="15"/>
      <c r="BB230" s="15"/>
      <c r="BC230" s="15"/>
      <c r="BD230" s="15"/>
      <c r="BE230" s="15"/>
      <c r="BF230" s="15"/>
    </row>
    <row r="231" ht="12.75" customHeight="1">
      <c r="G231" s="204"/>
      <c r="AP231" s="15"/>
      <c r="AQ231" s="15"/>
      <c r="AR231" s="15"/>
      <c r="AS231" s="15"/>
      <c r="AT231" s="15"/>
      <c r="AU231" s="15"/>
      <c r="AV231" s="15"/>
      <c r="AW231" s="15"/>
      <c r="AX231" s="15"/>
      <c r="AY231" s="15"/>
      <c r="AZ231" s="15"/>
      <c r="BA231" s="15"/>
      <c r="BB231" s="15"/>
      <c r="BC231" s="15"/>
      <c r="BD231" s="15"/>
      <c r="BE231" s="15"/>
      <c r="BF231" s="15"/>
    </row>
    <row r="232" ht="12.75" customHeight="1">
      <c r="G232" s="204"/>
      <c r="AP232" s="15"/>
      <c r="AQ232" s="15"/>
      <c r="AR232" s="15"/>
      <c r="AS232" s="15"/>
      <c r="AT232" s="15"/>
      <c r="AU232" s="15"/>
      <c r="AV232" s="15"/>
      <c r="AW232" s="15"/>
      <c r="AX232" s="15"/>
      <c r="AY232" s="15"/>
      <c r="AZ232" s="15"/>
      <c r="BA232" s="15"/>
      <c r="BB232" s="15"/>
      <c r="BC232" s="15"/>
      <c r="BD232" s="15"/>
      <c r="BE232" s="15"/>
      <c r="BF232" s="15"/>
    </row>
    <row r="233" ht="12.75" customHeight="1">
      <c r="G233" s="204"/>
      <c r="AP233" s="15"/>
      <c r="AQ233" s="15"/>
      <c r="AR233" s="15"/>
      <c r="AS233" s="15"/>
      <c r="AT233" s="15"/>
      <c r="AU233" s="15"/>
      <c r="AV233" s="15"/>
      <c r="AW233" s="15"/>
      <c r="AX233" s="15"/>
      <c r="AY233" s="15"/>
      <c r="AZ233" s="15"/>
      <c r="BA233" s="15"/>
      <c r="BB233" s="15"/>
      <c r="BC233" s="15"/>
      <c r="BD233" s="15"/>
      <c r="BE233" s="15"/>
      <c r="BF233" s="15"/>
    </row>
    <row r="234" ht="12.75" customHeight="1">
      <c r="G234" s="204"/>
      <c r="AP234" s="15"/>
      <c r="AQ234" s="15"/>
      <c r="AR234" s="15"/>
      <c r="AS234" s="15"/>
      <c r="AT234" s="15"/>
      <c r="AU234" s="15"/>
      <c r="AV234" s="15"/>
      <c r="AW234" s="15"/>
      <c r="AX234" s="15"/>
      <c r="AY234" s="15"/>
      <c r="AZ234" s="15"/>
      <c r="BA234" s="15"/>
      <c r="BB234" s="15"/>
      <c r="BC234" s="15"/>
      <c r="BD234" s="15"/>
      <c r="BE234" s="15"/>
      <c r="BF234" s="15"/>
    </row>
    <row r="235" ht="12.75" customHeight="1">
      <c r="G235" s="204"/>
      <c r="AP235" s="15"/>
      <c r="AQ235" s="15"/>
      <c r="AR235" s="15"/>
      <c r="AS235" s="15"/>
      <c r="AT235" s="15"/>
      <c r="AU235" s="15"/>
      <c r="AV235" s="15"/>
      <c r="AW235" s="15"/>
      <c r="AX235" s="15"/>
      <c r="AY235" s="15"/>
      <c r="AZ235" s="15"/>
      <c r="BA235" s="15"/>
      <c r="BB235" s="15"/>
      <c r="BC235" s="15"/>
      <c r="BD235" s="15"/>
      <c r="BE235" s="15"/>
      <c r="BF235" s="15"/>
    </row>
    <row r="236" ht="12.75" customHeight="1">
      <c r="G236" s="204"/>
      <c r="AP236" s="15"/>
      <c r="AQ236" s="15"/>
      <c r="AR236" s="15"/>
      <c r="AS236" s="15"/>
      <c r="AT236" s="15"/>
      <c r="AU236" s="15"/>
      <c r="AV236" s="15"/>
      <c r="AW236" s="15"/>
      <c r="AX236" s="15"/>
      <c r="AY236" s="15"/>
      <c r="AZ236" s="15"/>
      <c r="BA236" s="15"/>
      <c r="BB236" s="15"/>
      <c r="BC236" s="15"/>
      <c r="BD236" s="15"/>
      <c r="BE236" s="15"/>
      <c r="BF236" s="15"/>
    </row>
    <row r="237" ht="12.75" customHeight="1">
      <c r="G237" s="204"/>
      <c r="AP237" s="15"/>
      <c r="AQ237" s="15"/>
      <c r="AR237" s="15"/>
      <c r="AS237" s="15"/>
      <c r="AT237" s="15"/>
      <c r="AU237" s="15"/>
      <c r="AV237" s="15"/>
      <c r="AW237" s="15"/>
      <c r="AX237" s="15"/>
      <c r="AY237" s="15"/>
      <c r="AZ237" s="15"/>
      <c r="BA237" s="15"/>
      <c r="BB237" s="15"/>
      <c r="BC237" s="15"/>
      <c r="BD237" s="15"/>
      <c r="BE237" s="15"/>
      <c r="BF237" s="15"/>
    </row>
    <row r="238" ht="12.75" customHeight="1">
      <c r="G238" s="204"/>
      <c r="AP238" s="15"/>
      <c r="AQ238" s="15"/>
      <c r="AR238" s="15"/>
      <c r="AS238" s="15"/>
      <c r="AT238" s="15"/>
      <c r="AU238" s="15"/>
      <c r="AV238" s="15"/>
      <c r="AW238" s="15"/>
      <c r="AX238" s="15"/>
      <c r="AY238" s="15"/>
      <c r="AZ238" s="15"/>
      <c r="BA238" s="15"/>
      <c r="BB238" s="15"/>
      <c r="BC238" s="15"/>
      <c r="BD238" s="15"/>
      <c r="BE238" s="15"/>
      <c r="BF238" s="15"/>
    </row>
    <row r="239" ht="12.75" customHeight="1">
      <c r="G239" s="204"/>
      <c r="AP239" s="15"/>
      <c r="AQ239" s="15"/>
      <c r="AR239" s="15"/>
      <c r="AS239" s="15"/>
      <c r="AT239" s="15"/>
      <c r="AU239" s="15"/>
      <c r="AV239" s="15"/>
      <c r="AW239" s="15"/>
      <c r="AX239" s="15"/>
      <c r="AY239" s="15"/>
      <c r="AZ239" s="15"/>
      <c r="BA239" s="15"/>
      <c r="BB239" s="15"/>
      <c r="BC239" s="15"/>
      <c r="BD239" s="15"/>
      <c r="BE239" s="15"/>
      <c r="BF239" s="15"/>
    </row>
    <row r="240" ht="12.75" customHeight="1">
      <c r="G240" s="204"/>
      <c r="AP240" s="15"/>
      <c r="AQ240" s="15"/>
      <c r="AR240" s="15"/>
      <c r="AS240" s="15"/>
      <c r="AT240" s="15"/>
      <c r="AU240" s="15"/>
      <c r="AV240" s="15"/>
      <c r="AW240" s="15"/>
      <c r="AX240" s="15"/>
      <c r="AY240" s="15"/>
      <c r="AZ240" s="15"/>
      <c r="BA240" s="15"/>
      <c r="BB240" s="15"/>
      <c r="BC240" s="15"/>
      <c r="BD240" s="15"/>
      <c r="BE240" s="15"/>
      <c r="BF240" s="15"/>
    </row>
    <row r="241" ht="12.75" customHeight="1">
      <c r="G241" s="204"/>
      <c r="AP241" s="15"/>
      <c r="AQ241" s="15"/>
      <c r="AR241" s="15"/>
      <c r="AS241" s="15"/>
      <c r="AT241" s="15"/>
      <c r="AU241" s="15"/>
      <c r="AV241" s="15"/>
      <c r="AW241" s="15"/>
      <c r="AX241" s="15"/>
      <c r="AY241" s="15"/>
      <c r="AZ241" s="15"/>
      <c r="BA241" s="15"/>
      <c r="BB241" s="15"/>
      <c r="BC241" s="15"/>
      <c r="BD241" s="15"/>
      <c r="BE241" s="15"/>
      <c r="BF241" s="15"/>
    </row>
    <row r="242" ht="12.75" customHeight="1">
      <c r="G242" s="204"/>
      <c r="AP242" s="15"/>
      <c r="AQ242" s="15"/>
      <c r="AR242" s="15"/>
      <c r="AS242" s="15"/>
      <c r="AT242" s="15"/>
      <c r="AU242" s="15"/>
      <c r="AV242" s="15"/>
      <c r="AW242" s="15"/>
      <c r="AX242" s="15"/>
      <c r="AY242" s="15"/>
      <c r="AZ242" s="15"/>
      <c r="BA242" s="15"/>
      <c r="BB242" s="15"/>
      <c r="BC242" s="15"/>
      <c r="BD242" s="15"/>
      <c r="BE242" s="15"/>
      <c r="BF242" s="15"/>
    </row>
    <row r="243" ht="12.75" customHeight="1">
      <c r="G243" s="204"/>
      <c r="AP243" s="15"/>
      <c r="AQ243" s="15"/>
      <c r="AR243" s="15"/>
      <c r="AS243" s="15"/>
      <c r="AT243" s="15"/>
      <c r="AU243" s="15"/>
      <c r="AV243" s="15"/>
      <c r="AW243" s="15"/>
      <c r="AX243" s="15"/>
      <c r="AY243" s="15"/>
      <c r="AZ243" s="15"/>
      <c r="BA243" s="15"/>
      <c r="BB243" s="15"/>
      <c r="BC243" s="15"/>
      <c r="BD243" s="15"/>
      <c r="BE243" s="15"/>
      <c r="BF243" s="15"/>
    </row>
    <row r="244" ht="12.75" customHeight="1">
      <c r="G244" s="204"/>
      <c r="AP244" s="15"/>
      <c r="AQ244" s="15"/>
      <c r="AR244" s="15"/>
      <c r="AS244" s="15"/>
      <c r="AT244" s="15"/>
      <c r="AU244" s="15"/>
      <c r="AV244" s="15"/>
      <c r="AW244" s="15"/>
      <c r="AX244" s="15"/>
      <c r="AY244" s="15"/>
      <c r="AZ244" s="15"/>
      <c r="BA244" s="15"/>
      <c r="BB244" s="15"/>
      <c r="BC244" s="15"/>
      <c r="BD244" s="15"/>
      <c r="BE244" s="15"/>
      <c r="BF244" s="15"/>
    </row>
    <row r="245" ht="12.75" customHeight="1">
      <c r="G245" s="204"/>
      <c r="AP245" s="15"/>
      <c r="AQ245" s="15"/>
      <c r="AR245" s="15"/>
      <c r="AS245" s="15"/>
      <c r="AT245" s="15"/>
      <c r="AU245" s="15"/>
      <c r="AV245" s="15"/>
      <c r="AW245" s="15"/>
      <c r="AX245" s="15"/>
      <c r="AY245" s="15"/>
      <c r="AZ245" s="15"/>
      <c r="BA245" s="15"/>
      <c r="BB245" s="15"/>
      <c r="BC245" s="15"/>
      <c r="BD245" s="15"/>
      <c r="BE245" s="15"/>
      <c r="BF245" s="15"/>
    </row>
    <row r="246" ht="12.75" customHeight="1">
      <c r="G246" s="204"/>
      <c r="AP246" s="15"/>
      <c r="AQ246" s="15"/>
      <c r="AR246" s="15"/>
      <c r="AS246" s="15"/>
      <c r="AT246" s="15"/>
      <c r="AU246" s="15"/>
      <c r="AV246" s="15"/>
      <c r="AW246" s="15"/>
      <c r="AX246" s="15"/>
      <c r="AY246" s="15"/>
      <c r="AZ246" s="15"/>
      <c r="BA246" s="15"/>
      <c r="BB246" s="15"/>
      <c r="BC246" s="15"/>
      <c r="BD246" s="15"/>
      <c r="BE246" s="15"/>
      <c r="BF246" s="15"/>
    </row>
    <row r="247" ht="12.75" customHeight="1">
      <c r="G247" s="204"/>
      <c r="AP247" s="15"/>
      <c r="AQ247" s="15"/>
      <c r="AR247" s="15"/>
      <c r="AS247" s="15"/>
      <c r="AT247" s="15"/>
      <c r="AU247" s="15"/>
      <c r="AV247" s="15"/>
      <c r="AW247" s="15"/>
      <c r="AX247" s="15"/>
      <c r="AY247" s="15"/>
      <c r="AZ247" s="15"/>
      <c r="BA247" s="15"/>
      <c r="BB247" s="15"/>
      <c r="BC247" s="15"/>
      <c r="BD247" s="15"/>
      <c r="BE247" s="15"/>
      <c r="BF247" s="15"/>
    </row>
    <row r="248" ht="12.75" customHeight="1">
      <c r="G248" s="204"/>
      <c r="AP248" s="15"/>
      <c r="AQ248" s="15"/>
      <c r="AR248" s="15"/>
      <c r="AS248" s="15"/>
      <c r="AT248" s="15"/>
      <c r="AU248" s="15"/>
      <c r="AV248" s="15"/>
      <c r="AW248" s="15"/>
      <c r="AX248" s="15"/>
      <c r="AY248" s="15"/>
      <c r="AZ248" s="15"/>
      <c r="BA248" s="15"/>
      <c r="BB248" s="15"/>
      <c r="BC248" s="15"/>
      <c r="BD248" s="15"/>
      <c r="BE248" s="15"/>
      <c r="BF248" s="15"/>
    </row>
    <row r="249" ht="12.75" customHeight="1">
      <c r="G249" s="204"/>
      <c r="AP249" s="15"/>
      <c r="AQ249" s="15"/>
      <c r="AR249" s="15"/>
      <c r="AS249" s="15"/>
      <c r="AT249" s="15"/>
      <c r="AU249" s="15"/>
      <c r="AV249" s="15"/>
      <c r="AW249" s="15"/>
      <c r="AX249" s="15"/>
      <c r="AY249" s="15"/>
      <c r="AZ249" s="15"/>
      <c r="BA249" s="15"/>
      <c r="BB249" s="15"/>
      <c r="BC249" s="15"/>
      <c r="BD249" s="15"/>
      <c r="BE249" s="15"/>
      <c r="BF249" s="15"/>
    </row>
    <row r="250" ht="12.75" customHeight="1">
      <c r="G250" s="204"/>
      <c r="AP250" s="15"/>
      <c r="AQ250" s="15"/>
      <c r="AR250" s="15"/>
      <c r="AS250" s="15"/>
      <c r="AT250" s="15"/>
      <c r="AU250" s="15"/>
      <c r="AV250" s="15"/>
      <c r="AW250" s="15"/>
      <c r="AX250" s="15"/>
      <c r="AY250" s="15"/>
      <c r="AZ250" s="15"/>
      <c r="BA250" s="15"/>
      <c r="BB250" s="15"/>
      <c r="BC250" s="15"/>
      <c r="BD250" s="15"/>
      <c r="BE250" s="15"/>
      <c r="BF250" s="15"/>
    </row>
    <row r="251" ht="12.75" customHeight="1">
      <c r="G251" s="204"/>
      <c r="AP251" s="15"/>
      <c r="AQ251" s="15"/>
      <c r="AR251" s="15"/>
      <c r="AS251" s="15"/>
      <c r="AT251" s="15"/>
      <c r="AU251" s="15"/>
      <c r="AV251" s="15"/>
      <c r="AW251" s="15"/>
      <c r="AX251" s="15"/>
      <c r="AY251" s="15"/>
      <c r="AZ251" s="15"/>
      <c r="BA251" s="15"/>
      <c r="BB251" s="15"/>
      <c r="BC251" s="15"/>
      <c r="BD251" s="15"/>
      <c r="BE251" s="15"/>
      <c r="BF251" s="15"/>
    </row>
    <row r="252" ht="12.75" customHeight="1">
      <c r="G252" s="204"/>
      <c r="AP252" s="15"/>
      <c r="AQ252" s="15"/>
      <c r="AR252" s="15"/>
      <c r="AS252" s="15"/>
      <c r="AT252" s="15"/>
      <c r="AU252" s="15"/>
      <c r="AV252" s="15"/>
      <c r="AW252" s="15"/>
      <c r="AX252" s="15"/>
      <c r="AY252" s="15"/>
      <c r="AZ252" s="15"/>
      <c r="BA252" s="15"/>
      <c r="BB252" s="15"/>
      <c r="BC252" s="15"/>
      <c r="BD252" s="15"/>
      <c r="BE252" s="15"/>
      <c r="BF252" s="15"/>
    </row>
    <row r="253" ht="12.75" customHeight="1">
      <c r="G253" s="204"/>
      <c r="AP253" s="15"/>
      <c r="AQ253" s="15"/>
      <c r="AR253" s="15"/>
      <c r="AS253" s="15"/>
      <c r="AT253" s="15"/>
      <c r="AU253" s="15"/>
      <c r="AV253" s="15"/>
      <c r="AW253" s="15"/>
      <c r="AX253" s="15"/>
      <c r="AY253" s="15"/>
      <c r="AZ253" s="15"/>
      <c r="BA253" s="15"/>
      <c r="BB253" s="15"/>
      <c r="BC253" s="15"/>
      <c r="BD253" s="15"/>
      <c r="BE253" s="15"/>
      <c r="BF253" s="15"/>
    </row>
    <row r="254" ht="12.75" customHeight="1">
      <c r="G254" s="204"/>
      <c r="AP254" s="15"/>
      <c r="AQ254" s="15"/>
      <c r="AR254" s="15"/>
      <c r="AS254" s="15"/>
      <c r="AT254" s="15"/>
      <c r="AU254" s="15"/>
      <c r="AV254" s="15"/>
      <c r="AW254" s="15"/>
      <c r="AX254" s="15"/>
      <c r="AY254" s="15"/>
      <c r="AZ254" s="15"/>
      <c r="BA254" s="15"/>
      <c r="BB254" s="15"/>
      <c r="BC254" s="15"/>
      <c r="BD254" s="15"/>
      <c r="BE254" s="15"/>
      <c r="BF254" s="15"/>
    </row>
    <row r="255" ht="12.75" customHeight="1">
      <c r="G255" s="204"/>
      <c r="AP255" s="15"/>
      <c r="AQ255" s="15"/>
      <c r="AR255" s="15"/>
      <c r="AS255" s="15"/>
      <c r="AT255" s="15"/>
      <c r="AU255" s="15"/>
      <c r="AV255" s="15"/>
      <c r="AW255" s="15"/>
      <c r="AX255" s="15"/>
      <c r="AY255" s="15"/>
      <c r="AZ255" s="15"/>
      <c r="BA255" s="15"/>
      <c r="BB255" s="15"/>
      <c r="BC255" s="15"/>
      <c r="BD255" s="15"/>
      <c r="BE255" s="15"/>
      <c r="BF255" s="15"/>
    </row>
    <row r="256" ht="12.75" customHeight="1">
      <c r="G256" s="204"/>
      <c r="AP256" s="15"/>
      <c r="AQ256" s="15"/>
      <c r="AR256" s="15"/>
      <c r="AS256" s="15"/>
      <c r="AT256" s="15"/>
      <c r="AU256" s="15"/>
      <c r="AV256" s="15"/>
      <c r="AW256" s="15"/>
      <c r="AX256" s="15"/>
      <c r="AY256" s="15"/>
      <c r="AZ256" s="15"/>
      <c r="BA256" s="15"/>
      <c r="BB256" s="15"/>
      <c r="BC256" s="15"/>
      <c r="BD256" s="15"/>
      <c r="BE256" s="15"/>
      <c r="BF256" s="15"/>
    </row>
    <row r="257" ht="12.75" customHeight="1">
      <c r="G257" s="204"/>
      <c r="AP257" s="15"/>
      <c r="AQ257" s="15"/>
      <c r="AR257" s="15"/>
      <c r="AS257" s="15"/>
      <c r="AT257" s="15"/>
      <c r="AU257" s="15"/>
      <c r="AV257" s="15"/>
      <c r="AW257" s="15"/>
      <c r="AX257" s="15"/>
      <c r="AY257" s="15"/>
      <c r="AZ257" s="15"/>
      <c r="BA257" s="15"/>
      <c r="BB257" s="15"/>
      <c r="BC257" s="15"/>
      <c r="BD257" s="15"/>
      <c r="BE257" s="15"/>
      <c r="BF257" s="15"/>
    </row>
    <row r="258" ht="12.75" customHeight="1">
      <c r="G258" s="204"/>
      <c r="AP258" s="15"/>
      <c r="AQ258" s="15"/>
      <c r="AR258" s="15"/>
      <c r="AS258" s="15"/>
      <c r="AT258" s="15"/>
      <c r="AU258" s="15"/>
      <c r="AV258" s="15"/>
      <c r="AW258" s="15"/>
      <c r="AX258" s="15"/>
      <c r="AY258" s="15"/>
      <c r="AZ258" s="15"/>
      <c r="BA258" s="15"/>
      <c r="BB258" s="15"/>
      <c r="BC258" s="15"/>
      <c r="BD258" s="15"/>
      <c r="BE258" s="15"/>
      <c r="BF258" s="15"/>
    </row>
    <row r="259" ht="12.75" customHeight="1">
      <c r="G259" s="204"/>
      <c r="AP259" s="15"/>
      <c r="AQ259" s="15"/>
      <c r="AR259" s="15"/>
      <c r="AS259" s="15"/>
      <c r="AT259" s="15"/>
      <c r="AU259" s="15"/>
      <c r="AV259" s="15"/>
      <c r="AW259" s="15"/>
      <c r="AX259" s="15"/>
      <c r="AY259" s="15"/>
      <c r="AZ259" s="15"/>
      <c r="BA259" s="15"/>
      <c r="BB259" s="15"/>
      <c r="BC259" s="15"/>
      <c r="BD259" s="15"/>
      <c r="BE259" s="15"/>
      <c r="BF259" s="15"/>
    </row>
    <row r="260" ht="12.75" customHeight="1">
      <c r="G260" s="204"/>
      <c r="AP260" s="15"/>
      <c r="AQ260" s="15"/>
      <c r="AR260" s="15"/>
      <c r="AS260" s="15"/>
      <c r="AT260" s="15"/>
      <c r="AU260" s="15"/>
      <c r="AV260" s="15"/>
      <c r="AW260" s="15"/>
      <c r="AX260" s="15"/>
      <c r="AY260" s="15"/>
      <c r="AZ260" s="15"/>
      <c r="BA260" s="15"/>
      <c r="BB260" s="15"/>
      <c r="BC260" s="15"/>
      <c r="BD260" s="15"/>
      <c r="BE260" s="15"/>
      <c r="BF260" s="15"/>
    </row>
    <row r="261" ht="12.75" customHeight="1">
      <c r="G261" s="204"/>
      <c r="AP261" s="15"/>
      <c r="AQ261" s="15"/>
      <c r="AR261" s="15"/>
      <c r="AS261" s="15"/>
      <c r="AT261" s="15"/>
      <c r="AU261" s="15"/>
      <c r="AV261" s="15"/>
      <c r="AW261" s="15"/>
      <c r="AX261" s="15"/>
      <c r="AY261" s="15"/>
      <c r="AZ261" s="15"/>
      <c r="BA261" s="15"/>
      <c r="BB261" s="15"/>
      <c r="BC261" s="15"/>
      <c r="BD261" s="15"/>
      <c r="BE261" s="15"/>
      <c r="BF261" s="15"/>
    </row>
    <row r="262" ht="12.75" customHeight="1">
      <c r="G262" s="204"/>
      <c r="AP262" s="15"/>
      <c r="AQ262" s="15"/>
      <c r="AR262" s="15"/>
      <c r="AS262" s="15"/>
      <c r="AT262" s="15"/>
      <c r="AU262" s="15"/>
      <c r="AV262" s="15"/>
      <c r="AW262" s="15"/>
      <c r="AX262" s="15"/>
      <c r="AY262" s="15"/>
      <c r="AZ262" s="15"/>
      <c r="BA262" s="15"/>
      <c r="BB262" s="15"/>
      <c r="BC262" s="15"/>
      <c r="BD262" s="15"/>
      <c r="BE262" s="15"/>
      <c r="BF262" s="15"/>
    </row>
    <row r="263" ht="12.75" customHeight="1">
      <c r="G263" s="204"/>
      <c r="AP263" s="15"/>
      <c r="AQ263" s="15"/>
      <c r="AR263" s="15"/>
      <c r="AS263" s="15"/>
      <c r="AT263" s="15"/>
      <c r="AU263" s="15"/>
      <c r="AV263" s="15"/>
      <c r="AW263" s="15"/>
      <c r="AX263" s="15"/>
      <c r="AY263" s="15"/>
      <c r="AZ263" s="15"/>
      <c r="BA263" s="15"/>
      <c r="BB263" s="15"/>
      <c r="BC263" s="15"/>
      <c r="BD263" s="15"/>
      <c r="BE263" s="15"/>
      <c r="BF263" s="15"/>
    </row>
    <row r="264" ht="12.75" customHeight="1">
      <c r="G264" s="204"/>
      <c r="AP264" s="15"/>
      <c r="AQ264" s="15"/>
      <c r="AR264" s="15"/>
      <c r="AS264" s="15"/>
      <c r="AT264" s="15"/>
      <c r="AU264" s="15"/>
      <c r="AV264" s="15"/>
      <c r="AW264" s="15"/>
      <c r="AX264" s="15"/>
      <c r="AY264" s="15"/>
      <c r="AZ264" s="15"/>
      <c r="BA264" s="15"/>
      <c r="BB264" s="15"/>
      <c r="BC264" s="15"/>
      <c r="BD264" s="15"/>
      <c r="BE264" s="15"/>
      <c r="BF264" s="15"/>
    </row>
    <row r="265" ht="12.75" customHeight="1">
      <c r="G265" s="204"/>
      <c r="AP265" s="15"/>
      <c r="AQ265" s="15"/>
      <c r="AR265" s="15"/>
      <c r="AS265" s="15"/>
      <c r="AT265" s="15"/>
      <c r="AU265" s="15"/>
      <c r="AV265" s="15"/>
      <c r="AW265" s="15"/>
      <c r="AX265" s="15"/>
      <c r="AY265" s="15"/>
      <c r="AZ265" s="15"/>
      <c r="BA265" s="15"/>
      <c r="BB265" s="15"/>
      <c r="BC265" s="15"/>
      <c r="BD265" s="15"/>
      <c r="BE265" s="15"/>
      <c r="BF265" s="15"/>
    </row>
    <row r="266" ht="12.75" customHeight="1">
      <c r="G266" s="204"/>
      <c r="AP266" s="15"/>
      <c r="AQ266" s="15"/>
      <c r="AR266" s="15"/>
      <c r="AS266" s="15"/>
      <c r="AT266" s="15"/>
      <c r="AU266" s="15"/>
      <c r="AV266" s="15"/>
      <c r="AW266" s="15"/>
      <c r="AX266" s="15"/>
      <c r="AY266" s="15"/>
      <c r="AZ266" s="15"/>
      <c r="BA266" s="15"/>
      <c r="BB266" s="15"/>
      <c r="BC266" s="15"/>
      <c r="BD266" s="15"/>
      <c r="BE266" s="15"/>
      <c r="BF266" s="15"/>
    </row>
    <row r="267" ht="12.75" customHeight="1">
      <c r="G267" s="204"/>
      <c r="AP267" s="15"/>
      <c r="AQ267" s="15"/>
      <c r="AR267" s="15"/>
      <c r="AS267" s="15"/>
      <c r="AT267" s="15"/>
      <c r="AU267" s="15"/>
      <c r="AV267" s="15"/>
      <c r="AW267" s="15"/>
      <c r="AX267" s="15"/>
      <c r="AY267" s="15"/>
      <c r="AZ267" s="15"/>
      <c r="BA267" s="15"/>
      <c r="BB267" s="15"/>
      <c r="BC267" s="15"/>
      <c r="BD267" s="15"/>
      <c r="BE267" s="15"/>
      <c r="BF267" s="15"/>
    </row>
    <row r="268" ht="12.75" customHeight="1">
      <c r="G268" s="204"/>
      <c r="AP268" s="15"/>
      <c r="AQ268" s="15"/>
      <c r="AR268" s="15"/>
      <c r="AS268" s="15"/>
      <c r="AT268" s="15"/>
      <c r="AU268" s="15"/>
      <c r="AV268" s="15"/>
      <c r="AW268" s="15"/>
      <c r="AX268" s="15"/>
      <c r="AY268" s="15"/>
      <c r="AZ268" s="15"/>
      <c r="BA268" s="15"/>
      <c r="BB268" s="15"/>
      <c r="BC268" s="15"/>
      <c r="BD268" s="15"/>
      <c r="BE268" s="15"/>
      <c r="BF268" s="15"/>
    </row>
    <row r="269" ht="12.75" customHeight="1">
      <c r="G269" s="204"/>
      <c r="AP269" s="15"/>
      <c r="AQ269" s="15"/>
      <c r="AR269" s="15"/>
      <c r="AS269" s="15"/>
      <c r="AT269" s="15"/>
      <c r="AU269" s="15"/>
      <c r="AV269" s="15"/>
      <c r="AW269" s="15"/>
      <c r="AX269" s="15"/>
      <c r="AY269" s="15"/>
      <c r="AZ269" s="15"/>
      <c r="BA269" s="15"/>
      <c r="BB269" s="15"/>
      <c r="BC269" s="15"/>
      <c r="BD269" s="15"/>
      <c r="BE269" s="15"/>
      <c r="BF269" s="15"/>
    </row>
    <row r="270" ht="12.75" customHeight="1">
      <c r="G270" s="204"/>
      <c r="AP270" s="15"/>
      <c r="AQ270" s="15"/>
      <c r="AR270" s="15"/>
      <c r="AS270" s="15"/>
      <c r="AT270" s="15"/>
      <c r="AU270" s="15"/>
      <c r="AV270" s="15"/>
      <c r="AW270" s="15"/>
      <c r="AX270" s="15"/>
      <c r="AY270" s="15"/>
      <c r="AZ270" s="15"/>
      <c r="BA270" s="15"/>
      <c r="BB270" s="15"/>
      <c r="BC270" s="15"/>
      <c r="BD270" s="15"/>
      <c r="BE270" s="15"/>
      <c r="BF270" s="15"/>
    </row>
    <row r="271" ht="12.75" customHeight="1">
      <c r="G271" s="204"/>
      <c r="AP271" s="15"/>
      <c r="AQ271" s="15"/>
      <c r="AR271" s="15"/>
      <c r="AS271" s="15"/>
      <c r="AT271" s="15"/>
      <c r="AU271" s="15"/>
      <c r="AV271" s="15"/>
      <c r="AW271" s="15"/>
      <c r="AX271" s="15"/>
      <c r="AY271" s="15"/>
      <c r="AZ271" s="15"/>
      <c r="BA271" s="15"/>
      <c r="BB271" s="15"/>
      <c r="BC271" s="15"/>
      <c r="BD271" s="15"/>
      <c r="BE271" s="15"/>
      <c r="BF271" s="15"/>
    </row>
    <row r="272" ht="12.75" customHeight="1">
      <c r="G272" s="204"/>
      <c r="AP272" s="15"/>
      <c r="AQ272" s="15"/>
      <c r="AR272" s="15"/>
      <c r="AS272" s="15"/>
      <c r="AT272" s="15"/>
      <c r="AU272" s="15"/>
      <c r="AV272" s="15"/>
      <c r="AW272" s="15"/>
      <c r="AX272" s="15"/>
      <c r="AY272" s="15"/>
      <c r="AZ272" s="15"/>
      <c r="BA272" s="15"/>
      <c r="BB272" s="15"/>
      <c r="BC272" s="15"/>
      <c r="BD272" s="15"/>
      <c r="BE272" s="15"/>
      <c r="BF272" s="15"/>
    </row>
    <row r="273" ht="12.75" customHeight="1">
      <c r="G273" s="204"/>
      <c r="AP273" s="15"/>
      <c r="AQ273" s="15"/>
      <c r="AR273" s="15"/>
      <c r="AS273" s="15"/>
      <c r="AT273" s="15"/>
      <c r="AU273" s="15"/>
      <c r="AV273" s="15"/>
      <c r="AW273" s="15"/>
      <c r="AX273" s="15"/>
      <c r="AY273" s="15"/>
      <c r="AZ273" s="15"/>
      <c r="BA273" s="15"/>
      <c r="BB273" s="15"/>
      <c r="BC273" s="15"/>
      <c r="BD273" s="15"/>
      <c r="BE273" s="15"/>
      <c r="BF273" s="15"/>
    </row>
    <row r="274" ht="12.75" customHeight="1">
      <c r="G274" s="204"/>
      <c r="AP274" s="15"/>
      <c r="AQ274" s="15"/>
      <c r="AR274" s="15"/>
      <c r="AS274" s="15"/>
      <c r="AT274" s="15"/>
      <c r="AU274" s="15"/>
      <c r="AV274" s="15"/>
      <c r="AW274" s="15"/>
      <c r="AX274" s="15"/>
      <c r="AY274" s="15"/>
      <c r="AZ274" s="15"/>
      <c r="BA274" s="15"/>
      <c r="BB274" s="15"/>
      <c r="BC274" s="15"/>
      <c r="BD274" s="15"/>
      <c r="BE274" s="15"/>
      <c r="BF274" s="15"/>
    </row>
    <row r="275" ht="12.75" customHeight="1">
      <c r="G275" s="204"/>
      <c r="AP275" s="15"/>
      <c r="AQ275" s="15"/>
      <c r="AR275" s="15"/>
      <c r="AS275" s="15"/>
      <c r="AT275" s="15"/>
      <c r="AU275" s="15"/>
      <c r="AV275" s="15"/>
      <c r="AW275" s="15"/>
      <c r="AX275" s="15"/>
      <c r="AY275" s="15"/>
      <c r="AZ275" s="15"/>
      <c r="BA275" s="15"/>
      <c r="BB275" s="15"/>
      <c r="BC275" s="15"/>
      <c r="BD275" s="15"/>
      <c r="BE275" s="15"/>
      <c r="BF275" s="15"/>
    </row>
    <row r="276" ht="12.75" customHeight="1">
      <c r="G276" s="204"/>
      <c r="AP276" s="15"/>
      <c r="AQ276" s="15"/>
      <c r="AR276" s="15"/>
      <c r="AS276" s="15"/>
      <c r="AT276" s="15"/>
      <c r="AU276" s="15"/>
      <c r="AV276" s="15"/>
      <c r="AW276" s="15"/>
      <c r="AX276" s="15"/>
      <c r="AY276" s="15"/>
      <c r="AZ276" s="15"/>
      <c r="BA276" s="15"/>
      <c r="BB276" s="15"/>
      <c r="BC276" s="15"/>
      <c r="BD276" s="15"/>
      <c r="BE276" s="15"/>
      <c r="BF276" s="15"/>
    </row>
    <row r="277" ht="12.75" customHeight="1">
      <c r="G277" s="204"/>
      <c r="AP277" s="15"/>
      <c r="AQ277" s="15"/>
      <c r="AR277" s="15"/>
      <c r="AS277" s="15"/>
      <c r="AT277" s="15"/>
      <c r="AU277" s="15"/>
      <c r="AV277" s="15"/>
      <c r="AW277" s="15"/>
      <c r="AX277" s="15"/>
      <c r="AY277" s="15"/>
      <c r="AZ277" s="15"/>
      <c r="BA277" s="15"/>
      <c r="BB277" s="15"/>
      <c r="BC277" s="15"/>
      <c r="BD277" s="15"/>
      <c r="BE277" s="15"/>
      <c r="BF277" s="15"/>
    </row>
    <row r="278" ht="12.75" customHeight="1">
      <c r="G278" s="204"/>
      <c r="AP278" s="15"/>
      <c r="AQ278" s="15"/>
      <c r="AR278" s="15"/>
      <c r="AS278" s="15"/>
      <c r="AT278" s="15"/>
      <c r="AU278" s="15"/>
      <c r="AV278" s="15"/>
      <c r="AW278" s="15"/>
      <c r="AX278" s="15"/>
      <c r="AY278" s="15"/>
      <c r="AZ278" s="15"/>
      <c r="BA278" s="15"/>
      <c r="BB278" s="15"/>
      <c r="BC278" s="15"/>
      <c r="BD278" s="15"/>
      <c r="BE278" s="15"/>
      <c r="BF278" s="15"/>
    </row>
    <row r="279" ht="12.75" customHeight="1">
      <c r="G279" s="204"/>
      <c r="AP279" s="15"/>
      <c r="AQ279" s="15"/>
      <c r="AR279" s="15"/>
      <c r="AS279" s="15"/>
      <c r="AT279" s="15"/>
      <c r="AU279" s="15"/>
      <c r="AV279" s="15"/>
      <c r="AW279" s="15"/>
      <c r="AX279" s="15"/>
      <c r="AY279" s="15"/>
      <c r="AZ279" s="15"/>
      <c r="BA279" s="15"/>
      <c r="BB279" s="15"/>
      <c r="BC279" s="15"/>
      <c r="BD279" s="15"/>
      <c r="BE279" s="15"/>
      <c r="BF279" s="15"/>
    </row>
    <row r="280" ht="12.75" customHeight="1">
      <c r="G280" s="204"/>
      <c r="AP280" s="15"/>
      <c r="AQ280" s="15"/>
      <c r="AR280" s="15"/>
      <c r="AS280" s="15"/>
      <c r="AT280" s="15"/>
      <c r="AU280" s="15"/>
      <c r="AV280" s="15"/>
      <c r="AW280" s="15"/>
      <c r="AX280" s="15"/>
      <c r="AY280" s="15"/>
      <c r="AZ280" s="15"/>
      <c r="BA280" s="15"/>
      <c r="BB280" s="15"/>
      <c r="BC280" s="15"/>
      <c r="BD280" s="15"/>
      <c r="BE280" s="15"/>
      <c r="BF280" s="15"/>
    </row>
    <row r="281" ht="12.75" customHeight="1">
      <c r="G281" s="204"/>
      <c r="AP281" s="15"/>
      <c r="AQ281" s="15"/>
      <c r="AR281" s="15"/>
      <c r="AS281" s="15"/>
      <c r="AT281" s="15"/>
      <c r="AU281" s="15"/>
      <c r="AV281" s="15"/>
      <c r="AW281" s="15"/>
      <c r="AX281" s="15"/>
      <c r="AY281" s="15"/>
      <c r="AZ281" s="15"/>
      <c r="BA281" s="15"/>
      <c r="BB281" s="15"/>
      <c r="BC281" s="15"/>
      <c r="BD281" s="15"/>
      <c r="BE281" s="15"/>
      <c r="BF281" s="15"/>
    </row>
    <row r="282" ht="12.75" customHeight="1">
      <c r="G282" s="204"/>
      <c r="AP282" s="15"/>
      <c r="AQ282" s="15"/>
      <c r="AR282" s="15"/>
      <c r="AS282" s="15"/>
      <c r="AT282" s="15"/>
      <c r="AU282" s="15"/>
      <c r="AV282" s="15"/>
      <c r="AW282" s="15"/>
      <c r="AX282" s="15"/>
      <c r="AY282" s="15"/>
      <c r="AZ282" s="15"/>
      <c r="BA282" s="15"/>
      <c r="BB282" s="15"/>
      <c r="BC282" s="15"/>
      <c r="BD282" s="15"/>
      <c r="BE282" s="15"/>
      <c r="BF282" s="15"/>
    </row>
    <row r="283" ht="12.75" customHeight="1">
      <c r="G283" s="204"/>
      <c r="AP283" s="15"/>
      <c r="AQ283" s="15"/>
      <c r="AR283" s="15"/>
      <c r="AS283" s="15"/>
      <c r="AT283" s="15"/>
      <c r="AU283" s="15"/>
      <c r="AV283" s="15"/>
      <c r="AW283" s="15"/>
      <c r="AX283" s="15"/>
      <c r="AY283" s="15"/>
      <c r="AZ283" s="15"/>
      <c r="BA283" s="15"/>
      <c r="BB283" s="15"/>
      <c r="BC283" s="15"/>
      <c r="BD283" s="15"/>
      <c r="BE283" s="15"/>
      <c r="BF283" s="15"/>
    </row>
    <row r="284" ht="12.75" customHeight="1">
      <c r="G284" s="204"/>
      <c r="AP284" s="15"/>
      <c r="AQ284" s="15"/>
      <c r="AR284" s="15"/>
      <c r="AS284" s="15"/>
      <c r="AT284" s="15"/>
      <c r="AU284" s="15"/>
      <c r="AV284" s="15"/>
      <c r="AW284" s="15"/>
      <c r="AX284" s="15"/>
      <c r="AY284" s="15"/>
      <c r="AZ284" s="15"/>
      <c r="BA284" s="15"/>
      <c r="BB284" s="15"/>
      <c r="BC284" s="15"/>
      <c r="BD284" s="15"/>
      <c r="BE284" s="15"/>
      <c r="BF284" s="15"/>
    </row>
    <row r="285" ht="12.75" customHeight="1">
      <c r="G285" s="204"/>
      <c r="AP285" s="15"/>
      <c r="AQ285" s="15"/>
      <c r="AR285" s="15"/>
      <c r="AS285" s="15"/>
      <c r="AT285" s="15"/>
      <c r="AU285" s="15"/>
      <c r="AV285" s="15"/>
      <c r="AW285" s="15"/>
      <c r="AX285" s="15"/>
      <c r="AY285" s="15"/>
      <c r="AZ285" s="15"/>
      <c r="BA285" s="15"/>
      <c r="BB285" s="15"/>
      <c r="BC285" s="15"/>
      <c r="BD285" s="15"/>
      <c r="BE285" s="15"/>
      <c r="BF285" s="15"/>
    </row>
    <row r="286" ht="12.75" customHeight="1">
      <c r="G286" s="204"/>
      <c r="AP286" s="15"/>
      <c r="AQ286" s="15"/>
      <c r="AR286" s="15"/>
      <c r="AS286" s="15"/>
      <c r="AT286" s="15"/>
      <c r="AU286" s="15"/>
      <c r="AV286" s="15"/>
      <c r="AW286" s="15"/>
      <c r="AX286" s="15"/>
      <c r="AY286" s="15"/>
      <c r="AZ286" s="15"/>
      <c r="BA286" s="15"/>
      <c r="BB286" s="15"/>
      <c r="BC286" s="15"/>
      <c r="BD286" s="15"/>
      <c r="BE286" s="15"/>
      <c r="BF286" s="15"/>
    </row>
    <row r="287" ht="12.75" customHeight="1">
      <c r="G287" s="204"/>
      <c r="AP287" s="15"/>
      <c r="AQ287" s="15"/>
      <c r="AR287" s="15"/>
      <c r="AS287" s="15"/>
      <c r="AT287" s="15"/>
      <c r="AU287" s="15"/>
      <c r="AV287" s="15"/>
      <c r="AW287" s="15"/>
      <c r="AX287" s="15"/>
      <c r="AY287" s="15"/>
      <c r="AZ287" s="15"/>
      <c r="BA287" s="15"/>
      <c r="BB287" s="15"/>
      <c r="BC287" s="15"/>
      <c r="BD287" s="15"/>
      <c r="BE287" s="15"/>
      <c r="BF287" s="15"/>
    </row>
    <row r="288" ht="12.75" customHeight="1">
      <c r="G288" s="204"/>
      <c r="AP288" s="15"/>
      <c r="AQ288" s="15"/>
      <c r="AR288" s="15"/>
      <c r="AS288" s="15"/>
      <c r="AT288" s="15"/>
      <c r="AU288" s="15"/>
      <c r="AV288" s="15"/>
      <c r="AW288" s="15"/>
      <c r="AX288" s="15"/>
      <c r="AY288" s="15"/>
      <c r="AZ288" s="15"/>
      <c r="BA288" s="15"/>
      <c r="BB288" s="15"/>
      <c r="BC288" s="15"/>
      <c r="BD288" s="15"/>
      <c r="BE288" s="15"/>
      <c r="BF288" s="15"/>
    </row>
    <row r="289" ht="12.75" customHeight="1">
      <c r="G289" s="204"/>
      <c r="AP289" s="15"/>
      <c r="AQ289" s="15"/>
      <c r="AR289" s="15"/>
      <c r="AS289" s="15"/>
      <c r="AT289" s="15"/>
      <c r="AU289" s="15"/>
      <c r="AV289" s="15"/>
      <c r="AW289" s="15"/>
      <c r="AX289" s="15"/>
      <c r="AY289" s="15"/>
      <c r="AZ289" s="15"/>
      <c r="BA289" s="15"/>
      <c r="BB289" s="15"/>
      <c r="BC289" s="15"/>
      <c r="BD289" s="15"/>
      <c r="BE289" s="15"/>
      <c r="BF289" s="15"/>
    </row>
    <row r="290" ht="12.75" customHeight="1">
      <c r="G290" s="204"/>
      <c r="AP290" s="15"/>
      <c r="AQ290" s="15"/>
      <c r="AR290" s="15"/>
      <c r="AS290" s="15"/>
      <c r="AT290" s="15"/>
      <c r="AU290" s="15"/>
      <c r="AV290" s="15"/>
      <c r="AW290" s="15"/>
      <c r="AX290" s="15"/>
      <c r="AY290" s="15"/>
      <c r="AZ290" s="15"/>
      <c r="BA290" s="15"/>
      <c r="BB290" s="15"/>
      <c r="BC290" s="15"/>
      <c r="BD290" s="15"/>
      <c r="BE290" s="15"/>
      <c r="BF290" s="15"/>
    </row>
    <row r="291" ht="12.75" customHeight="1">
      <c r="G291" s="204"/>
      <c r="AP291" s="15"/>
      <c r="AQ291" s="15"/>
      <c r="AR291" s="15"/>
      <c r="AS291" s="15"/>
      <c r="AT291" s="15"/>
      <c r="AU291" s="15"/>
      <c r="AV291" s="15"/>
      <c r="AW291" s="15"/>
      <c r="AX291" s="15"/>
      <c r="AY291" s="15"/>
      <c r="AZ291" s="15"/>
      <c r="BA291" s="15"/>
      <c r="BB291" s="15"/>
      <c r="BC291" s="15"/>
      <c r="BD291" s="15"/>
      <c r="BE291" s="15"/>
      <c r="BF291" s="15"/>
    </row>
    <row r="292" ht="12.75" customHeight="1">
      <c r="G292" s="204"/>
      <c r="AP292" s="15"/>
      <c r="AQ292" s="15"/>
      <c r="AR292" s="15"/>
      <c r="AS292" s="15"/>
      <c r="AT292" s="15"/>
      <c r="AU292" s="15"/>
      <c r="AV292" s="15"/>
      <c r="AW292" s="15"/>
      <c r="AX292" s="15"/>
      <c r="AY292" s="15"/>
      <c r="AZ292" s="15"/>
      <c r="BA292" s="15"/>
      <c r="BB292" s="15"/>
      <c r="BC292" s="15"/>
      <c r="BD292" s="15"/>
      <c r="BE292" s="15"/>
      <c r="BF292" s="15"/>
    </row>
    <row r="293" ht="12.75" customHeight="1">
      <c r="G293" s="204"/>
      <c r="AP293" s="15"/>
      <c r="AQ293" s="15"/>
      <c r="AR293" s="15"/>
      <c r="AS293" s="15"/>
      <c r="AT293" s="15"/>
      <c r="AU293" s="15"/>
      <c r="AV293" s="15"/>
      <c r="AW293" s="15"/>
      <c r="AX293" s="15"/>
      <c r="AY293" s="15"/>
      <c r="AZ293" s="15"/>
      <c r="BA293" s="15"/>
      <c r="BB293" s="15"/>
      <c r="BC293" s="15"/>
      <c r="BD293" s="15"/>
      <c r="BE293" s="15"/>
      <c r="BF293" s="15"/>
    </row>
    <row r="294" ht="12.75" customHeight="1">
      <c r="G294" s="204"/>
      <c r="AP294" s="15"/>
      <c r="AQ294" s="15"/>
      <c r="AR294" s="15"/>
      <c r="AS294" s="15"/>
      <c r="AT294" s="15"/>
      <c r="AU294" s="15"/>
      <c r="AV294" s="15"/>
      <c r="AW294" s="15"/>
      <c r="AX294" s="15"/>
      <c r="AY294" s="15"/>
      <c r="AZ294" s="15"/>
      <c r="BA294" s="15"/>
      <c r="BB294" s="15"/>
      <c r="BC294" s="15"/>
      <c r="BD294" s="15"/>
      <c r="BE294" s="15"/>
      <c r="BF294" s="15"/>
    </row>
    <row r="295" ht="12.75" customHeight="1">
      <c r="G295" s="204"/>
      <c r="AP295" s="15"/>
      <c r="AQ295" s="15"/>
      <c r="AR295" s="15"/>
      <c r="AS295" s="15"/>
      <c r="AT295" s="15"/>
      <c r="AU295" s="15"/>
      <c r="AV295" s="15"/>
      <c r="AW295" s="15"/>
      <c r="AX295" s="15"/>
      <c r="AY295" s="15"/>
      <c r="AZ295" s="15"/>
      <c r="BA295" s="15"/>
      <c r="BB295" s="15"/>
      <c r="BC295" s="15"/>
      <c r="BD295" s="15"/>
      <c r="BE295" s="15"/>
      <c r="BF295" s="15"/>
    </row>
    <row r="296" ht="12.75" customHeight="1">
      <c r="G296" s="204"/>
      <c r="AP296" s="15"/>
      <c r="AQ296" s="15"/>
      <c r="AR296" s="15"/>
      <c r="AS296" s="15"/>
      <c r="AT296" s="15"/>
      <c r="AU296" s="15"/>
      <c r="AV296" s="15"/>
      <c r="AW296" s="15"/>
      <c r="AX296" s="15"/>
      <c r="AY296" s="15"/>
      <c r="AZ296" s="15"/>
      <c r="BA296" s="15"/>
      <c r="BB296" s="15"/>
      <c r="BC296" s="15"/>
      <c r="BD296" s="15"/>
      <c r="BE296" s="15"/>
      <c r="BF296" s="15"/>
    </row>
    <row r="297" ht="12.75" customHeight="1">
      <c r="G297" s="204"/>
      <c r="AP297" s="15"/>
      <c r="AQ297" s="15"/>
      <c r="AR297" s="15"/>
      <c r="AS297" s="15"/>
      <c r="AT297" s="15"/>
      <c r="AU297" s="15"/>
      <c r="AV297" s="15"/>
      <c r="AW297" s="15"/>
      <c r="AX297" s="15"/>
      <c r="AY297" s="15"/>
      <c r="AZ297" s="15"/>
      <c r="BA297" s="15"/>
      <c r="BB297" s="15"/>
      <c r="BC297" s="15"/>
      <c r="BD297" s="15"/>
      <c r="BE297" s="15"/>
      <c r="BF297" s="15"/>
    </row>
    <row r="298" ht="12.75" customHeight="1">
      <c r="G298" s="204"/>
      <c r="AP298" s="15"/>
      <c r="AQ298" s="15"/>
      <c r="AR298" s="15"/>
      <c r="AS298" s="15"/>
      <c r="AT298" s="15"/>
      <c r="AU298" s="15"/>
      <c r="AV298" s="15"/>
      <c r="AW298" s="15"/>
      <c r="AX298" s="15"/>
      <c r="AY298" s="15"/>
      <c r="AZ298" s="15"/>
      <c r="BA298" s="15"/>
      <c r="BB298" s="15"/>
      <c r="BC298" s="15"/>
      <c r="BD298" s="15"/>
      <c r="BE298" s="15"/>
      <c r="BF298" s="15"/>
    </row>
    <row r="299" ht="12.75" customHeight="1">
      <c r="G299" s="204"/>
      <c r="AP299" s="15"/>
      <c r="AQ299" s="15"/>
      <c r="AR299" s="15"/>
      <c r="AS299" s="15"/>
      <c r="AT299" s="15"/>
      <c r="AU299" s="15"/>
      <c r="AV299" s="15"/>
      <c r="AW299" s="15"/>
      <c r="AX299" s="15"/>
      <c r="AY299" s="15"/>
      <c r="AZ299" s="15"/>
      <c r="BA299" s="15"/>
      <c r="BB299" s="15"/>
      <c r="BC299" s="15"/>
      <c r="BD299" s="15"/>
      <c r="BE299" s="15"/>
      <c r="BF299" s="15"/>
    </row>
    <row r="300" ht="12.75" customHeight="1">
      <c r="G300" s="204"/>
      <c r="AP300" s="15"/>
      <c r="AQ300" s="15"/>
      <c r="AR300" s="15"/>
      <c r="AS300" s="15"/>
      <c r="AT300" s="15"/>
      <c r="AU300" s="15"/>
      <c r="AV300" s="15"/>
      <c r="AW300" s="15"/>
      <c r="AX300" s="15"/>
      <c r="AY300" s="15"/>
      <c r="AZ300" s="15"/>
      <c r="BA300" s="15"/>
      <c r="BB300" s="15"/>
      <c r="BC300" s="15"/>
      <c r="BD300" s="15"/>
      <c r="BE300" s="15"/>
      <c r="BF300" s="15"/>
    </row>
    <row r="301" ht="12.75" customHeight="1">
      <c r="G301" s="204"/>
      <c r="AP301" s="15"/>
      <c r="AQ301" s="15"/>
      <c r="AR301" s="15"/>
      <c r="AS301" s="15"/>
      <c r="AT301" s="15"/>
      <c r="AU301" s="15"/>
      <c r="AV301" s="15"/>
      <c r="AW301" s="15"/>
      <c r="AX301" s="15"/>
      <c r="AY301" s="15"/>
      <c r="AZ301" s="15"/>
      <c r="BA301" s="15"/>
      <c r="BB301" s="15"/>
      <c r="BC301" s="15"/>
      <c r="BD301" s="15"/>
      <c r="BE301" s="15"/>
      <c r="BF301" s="15"/>
    </row>
    <row r="302" ht="12.75" customHeight="1">
      <c r="G302" s="204"/>
      <c r="AP302" s="15"/>
      <c r="AQ302" s="15"/>
      <c r="AR302" s="15"/>
      <c r="AS302" s="15"/>
      <c r="AT302" s="15"/>
      <c r="AU302" s="15"/>
      <c r="AV302" s="15"/>
      <c r="AW302" s="15"/>
      <c r="AX302" s="15"/>
      <c r="AY302" s="15"/>
      <c r="AZ302" s="15"/>
      <c r="BA302" s="15"/>
      <c r="BB302" s="15"/>
      <c r="BC302" s="15"/>
      <c r="BD302" s="15"/>
      <c r="BE302" s="15"/>
      <c r="BF302" s="15"/>
    </row>
    <row r="303" ht="12.75" customHeight="1">
      <c r="G303" s="204"/>
      <c r="AP303" s="15"/>
      <c r="AQ303" s="15"/>
      <c r="AR303" s="15"/>
      <c r="AS303" s="15"/>
      <c r="AT303" s="15"/>
      <c r="AU303" s="15"/>
      <c r="AV303" s="15"/>
      <c r="AW303" s="15"/>
      <c r="AX303" s="15"/>
      <c r="AY303" s="15"/>
      <c r="AZ303" s="15"/>
      <c r="BA303" s="15"/>
      <c r="BB303" s="15"/>
      <c r="BC303" s="15"/>
      <c r="BD303" s="15"/>
      <c r="BE303" s="15"/>
      <c r="BF303" s="15"/>
    </row>
    <row r="304" ht="12.75" customHeight="1">
      <c r="G304" s="204"/>
      <c r="AP304" s="15"/>
      <c r="AQ304" s="15"/>
      <c r="AR304" s="15"/>
      <c r="AS304" s="15"/>
      <c r="AT304" s="15"/>
      <c r="AU304" s="15"/>
      <c r="AV304" s="15"/>
      <c r="AW304" s="15"/>
      <c r="AX304" s="15"/>
      <c r="AY304" s="15"/>
      <c r="AZ304" s="15"/>
      <c r="BA304" s="15"/>
      <c r="BB304" s="15"/>
      <c r="BC304" s="15"/>
      <c r="BD304" s="15"/>
      <c r="BE304" s="15"/>
      <c r="BF304" s="15"/>
    </row>
    <row r="305" ht="12.75" customHeight="1">
      <c r="G305" s="204"/>
      <c r="AP305" s="15"/>
      <c r="AQ305" s="15"/>
      <c r="AR305" s="15"/>
      <c r="AS305" s="15"/>
      <c r="AT305" s="15"/>
      <c r="AU305" s="15"/>
      <c r="AV305" s="15"/>
      <c r="AW305" s="15"/>
      <c r="AX305" s="15"/>
      <c r="AY305" s="15"/>
      <c r="AZ305" s="15"/>
      <c r="BA305" s="15"/>
      <c r="BB305" s="15"/>
      <c r="BC305" s="15"/>
      <c r="BD305" s="15"/>
      <c r="BE305" s="15"/>
      <c r="BF305" s="15"/>
    </row>
    <row r="306" ht="12.75" customHeight="1">
      <c r="G306" s="204"/>
      <c r="AP306" s="15"/>
      <c r="AQ306" s="15"/>
      <c r="AR306" s="15"/>
      <c r="AS306" s="15"/>
      <c r="AT306" s="15"/>
      <c r="AU306" s="15"/>
      <c r="AV306" s="15"/>
      <c r="AW306" s="15"/>
      <c r="AX306" s="15"/>
      <c r="AY306" s="15"/>
      <c r="AZ306" s="15"/>
      <c r="BA306" s="15"/>
      <c r="BB306" s="15"/>
      <c r="BC306" s="15"/>
      <c r="BD306" s="15"/>
      <c r="BE306" s="15"/>
      <c r="BF306" s="15"/>
    </row>
    <row r="307" ht="12.75" customHeight="1">
      <c r="G307" s="204"/>
      <c r="AP307" s="15"/>
      <c r="AQ307" s="15"/>
      <c r="AR307" s="15"/>
      <c r="AS307" s="15"/>
      <c r="AT307" s="15"/>
      <c r="AU307" s="15"/>
      <c r="AV307" s="15"/>
      <c r="AW307" s="15"/>
      <c r="AX307" s="15"/>
      <c r="AY307" s="15"/>
      <c r="AZ307" s="15"/>
      <c r="BA307" s="15"/>
      <c r="BB307" s="15"/>
      <c r="BC307" s="15"/>
      <c r="BD307" s="15"/>
      <c r="BE307" s="15"/>
      <c r="BF307" s="15"/>
    </row>
    <row r="308" ht="12.75" customHeight="1">
      <c r="G308" s="204"/>
      <c r="AP308" s="15"/>
      <c r="AQ308" s="15"/>
      <c r="AR308" s="15"/>
      <c r="AS308" s="15"/>
      <c r="AT308" s="15"/>
      <c r="AU308" s="15"/>
      <c r="AV308" s="15"/>
      <c r="AW308" s="15"/>
      <c r="AX308" s="15"/>
      <c r="AY308" s="15"/>
      <c r="AZ308" s="15"/>
      <c r="BA308" s="15"/>
      <c r="BB308" s="15"/>
      <c r="BC308" s="15"/>
      <c r="BD308" s="15"/>
      <c r="BE308" s="15"/>
      <c r="BF308" s="15"/>
    </row>
    <row r="309" ht="12.75" customHeight="1">
      <c r="G309" s="204"/>
      <c r="AP309" s="15"/>
      <c r="AQ309" s="15"/>
      <c r="AR309" s="15"/>
      <c r="AS309" s="15"/>
      <c r="AT309" s="15"/>
      <c r="AU309" s="15"/>
      <c r="AV309" s="15"/>
      <c r="AW309" s="15"/>
      <c r="AX309" s="15"/>
      <c r="AY309" s="15"/>
      <c r="AZ309" s="15"/>
      <c r="BA309" s="15"/>
      <c r="BB309" s="15"/>
      <c r="BC309" s="15"/>
      <c r="BD309" s="15"/>
      <c r="BE309" s="15"/>
      <c r="BF309" s="15"/>
    </row>
    <row r="310" ht="12.75" customHeight="1">
      <c r="G310" s="204"/>
      <c r="AP310" s="15"/>
      <c r="AQ310" s="15"/>
      <c r="AR310" s="15"/>
      <c r="AS310" s="15"/>
      <c r="AT310" s="15"/>
      <c r="AU310" s="15"/>
      <c r="AV310" s="15"/>
      <c r="AW310" s="15"/>
      <c r="AX310" s="15"/>
      <c r="AY310" s="15"/>
      <c r="AZ310" s="15"/>
      <c r="BA310" s="15"/>
      <c r="BB310" s="15"/>
      <c r="BC310" s="15"/>
      <c r="BD310" s="15"/>
      <c r="BE310" s="15"/>
      <c r="BF310" s="15"/>
    </row>
    <row r="311" ht="12.75" customHeight="1">
      <c r="G311" s="204"/>
      <c r="AP311" s="15"/>
      <c r="AQ311" s="15"/>
      <c r="AR311" s="15"/>
      <c r="AS311" s="15"/>
      <c r="AT311" s="15"/>
      <c r="AU311" s="15"/>
      <c r="AV311" s="15"/>
      <c r="AW311" s="15"/>
      <c r="AX311" s="15"/>
      <c r="AY311" s="15"/>
      <c r="AZ311" s="15"/>
      <c r="BA311" s="15"/>
      <c r="BB311" s="15"/>
      <c r="BC311" s="15"/>
      <c r="BD311" s="15"/>
      <c r="BE311" s="15"/>
      <c r="BF311" s="15"/>
    </row>
    <row r="312" ht="12.75" customHeight="1">
      <c r="G312" s="204"/>
      <c r="AP312" s="15"/>
      <c r="AQ312" s="15"/>
      <c r="AR312" s="15"/>
      <c r="AS312" s="15"/>
      <c r="AT312" s="15"/>
      <c r="AU312" s="15"/>
      <c r="AV312" s="15"/>
      <c r="AW312" s="15"/>
      <c r="AX312" s="15"/>
      <c r="AY312" s="15"/>
      <c r="AZ312" s="15"/>
      <c r="BA312" s="15"/>
      <c r="BB312" s="15"/>
      <c r="BC312" s="15"/>
      <c r="BD312" s="15"/>
      <c r="BE312" s="15"/>
      <c r="BF312" s="15"/>
    </row>
    <row r="313" ht="12.75" customHeight="1">
      <c r="G313" s="204"/>
      <c r="AP313" s="15"/>
      <c r="AQ313" s="15"/>
      <c r="AR313" s="15"/>
      <c r="AS313" s="15"/>
      <c r="AT313" s="15"/>
      <c r="AU313" s="15"/>
      <c r="AV313" s="15"/>
      <c r="AW313" s="15"/>
      <c r="AX313" s="15"/>
      <c r="AY313" s="15"/>
      <c r="AZ313" s="15"/>
      <c r="BA313" s="15"/>
      <c r="BB313" s="15"/>
      <c r="BC313" s="15"/>
      <c r="BD313" s="15"/>
      <c r="BE313" s="15"/>
      <c r="BF313" s="15"/>
    </row>
    <row r="314" ht="12.75" customHeight="1">
      <c r="G314" s="204"/>
      <c r="AP314" s="15"/>
      <c r="AQ314" s="15"/>
      <c r="AR314" s="15"/>
      <c r="AS314" s="15"/>
      <c r="AT314" s="15"/>
      <c r="AU314" s="15"/>
      <c r="AV314" s="15"/>
      <c r="AW314" s="15"/>
      <c r="AX314" s="15"/>
      <c r="AY314" s="15"/>
      <c r="AZ314" s="15"/>
      <c r="BA314" s="15"/>
      <c r="BB314" s="15"/>
      <c r="BC314" s="15"/>
      <c r="BD314" s="15"/>
      <c r="BE314" s="15"/>
      <c r="BF314" s="15"/>
    </row>
    <row r="315" ht="12.75" customHeight="1">
      <c r="G315" s="204"/>
      <c r="AP315" s="15"/>
      <c r="AQ315" s="15"/>
      <c r="AR315" s="15"/>
      <c r="AS315" s="15"/>
      <c r="AT315" s="15"/>
      <c r="AU315" s="15"/>
      <c r="AV315" s="15"/>
      <c r="AW315" s="15"/>
      <c r="AX315" s="15"/>
      <c r="AY315" s="15"/>
      <c r="AZ315" s="15"/>
      <c r="BA315" s="15"/>
      <c r="BB315" s="15"/>
      <c r="BC315" s="15"/>
      <c r="BD315" s="15"/>
      <c r="BE315" s="15"/>
      <c r="BF315" s="15"/>
    </row>
    <row r="316" ht="12.75" customHeight="1">
      <c r="G316" s="204"/>
      <c r="AP316" s="15"/>
      <c r="AQ316" s="15"/>
      <c r="AR316" s="15"/>
      <c r="AS316" s="15"/>
      <c r="AT316" s="15"/>
      <c r="AU316" s="15"/>
      <c r="AV316" s="15"/>
      <c r="AW316" s="15"/>
      <c r="AX316" s="15"/>
      <c r="AY316" s="15"/>
      <c r="AZ316" s="15"/>
      <c r="BA316" s="15"/>
      <c r="BB316" s="15"/>
      <c r="BC316" s="15"/>
      <c r="BD316" s="15"/>
      <c r="BE316" s="15"/>
      <c r="BF316" s="15"/>
    </row>
    <row r="317" ht="12.75" customHeight="1">
      <c r="G317" s="204"/>
      <c r="AP317" s="15"/>
      <c r="AQ317" s="15"/>
      <c r="AR317" s="15"/>
      <c r="AS317" s="15"/>
      <c r="AT317" s="15"/>
      <c r="AU317" s="15"/>
      <c r="AV317" s="15"/>
      <c r="AW317" s="15"/>
      <c r="AX317" s="15"/>
      <c r="AY317" s="15"/>
      <c r="AZ317" s="15"/>
      <c r="BA317" s="15"/>
      <c r="BB317" s="15"/>
      <c r="BC317" s="15"/>
      <c r="BD317" s="15"/>
      <c r="BE317" s="15"/>
      <c r="BF317" s="15"/>
    </row>
    <row r="318" ht="12.75" customHeight="1">
      <c r="G318" s="204"/>
      <c r="AP318" s="15"/>
      <c r="AQ318" s="15"/>
      <c r="AR318" s="15"/>
      <c r="AS318" s="15"/>
      <c r="AT318" s="15"/>
      <c r="AU318" s="15"/>
      <c r="AV318" s="15"/>
      <c r="AW318" s="15"/>
      <c r="AX318" s="15"/>
      <c r="AY318" s="15"/>
      <c r="AZ318" s="15"/>
      <c r="BA318" s="15"/>
      <c r="BB318" s="15"/>
      <c r="BC318" s="15"/>
      <c r="BD318" s="15"/>
      <c r="BE318" s="15"/>
      <c r="BF318" s="15"/>
    </row>
    <row r="319" ht="12.75" customHeight="1">
      <c r="G319" s="204"/>
      <c r="AP319" s="15"/>
      <c r="AQ319" s="15"/>
      <c r="AR319" s="15"/>
      <c r="AS319" s="15"/>
      <c r="AT319" s="15"/>
      <c r="AU319" s="15"/>
      <c r="AV319" s="15"/>
      <c r="AW319" s="15"/>
      <c r="AX319" s="15"/>
      <c r="AY319" s="15"/>
      <c r="AZ319" s="15"/>
      <c r="BA319" s="15"/>
      <c r="BB319" s="15"/>
      <c r="BC319" s="15"/>
      <c r="BD319" s="15"/>
      <c r="BE319" s="15"/>
      <c r="BF319" s="15"/>
    </row>
    <row r="320" ht="12.75" customHeight="1">
      <c r="G320" s="204"/>
      <c r="AP320" s="15"/>
      <c r="AQ320" s="15"/>
      <c r="AR320" s="15"/>
      <c r="AS320" s="15"/>
      <c r="AT320" s="15"/>
      <c r="AU320" s="15"/>
      <c r="AV320" s="15"/>
      <c r="AW320" s="15"/>
      <c r="AX320" s="15"/>
      <c r="AY320" s="15"/>
      <c r="AZ320" s="15"/>
      <c r="BA320" s="15"/>
      <c r="BB320" s="15"/>
      <c r="BC320" s="15"/>
      <c r="BD320" s="15"/>
      <c r="BE320" s="15"/>
      <c r="BF320" s="15"/>
    </row>
    <row r="321" ht="12.75" customHeight="1">
      <c r="G321" s="204"/>
      <c r="AP321" s="15"/>
      <c r="AQ321" s="15"/>
      <c r="AR321" s="15"/>
      <c r="AS321" s="15"/>
      <c r="AT321" s="15"/>
      <c r="AU321" s="15"/>
      <c r="AV321" s="15"/>
      <c r="AW321" s="15"/>
      <c r="AX321" s="15"/>
      <c r="AY321" s="15"/>
      <c r="AZ321" s="15"/>
      <c r="BA321" s="15"/>
      <c r="BB321" s="15"/>
      <c r="BC321" s="15"/>
      <c r="BD321" s="15"/>
      <c r="BE321" s="15"/>
      <c r="BF321" s="15"/>
    </row>
    <row r="322" ht="12.75" customHeight="1">
      <c r="G322" s="204"/>
      <c r="AP322" s="15"/>
      <c r="AQ322" s="15"/>
      <c r="AR322" s="15"/>
      <c r="AS322" s="15"/>
      <c r="AT322" s="15"/>
      <c r="AU322" s="15"/>
      <c r="AV322" s="15"/>
      <c r="AW322" s="15"/>
      <c r="AX322" s="15"/>
      <c r="AY322" s="15"/>
      <c r="AZ322" s="15"/>
      <c r="BA322" s="15"/>
      <c r="BB322" s="15"/>
      <c r="BC322" s="15"/>
      <c r="BD322" s="15"/>
      <c r="BE322" s="15"/>
      <c r="BF322" s="15"/>
    </row>
    <row r="323" ht="12.75" customHeight="1">
      <c r="G323" s="204"/>
      <c r="AP323" s="15"/>
      <c r="AQ323" s="15"/>
      <c r="AR323" s="15"/>
      <c r="AS323" s="15"/>
      <c r="AT323" s="15"/>
      <c r="AU323" s="15"/>
      <c r="AV323" s="15"/>
      <c r="AW323" s="15"/>
      <c r="AX323" s="15"/>
      <c r="AY323" s="15"/>
      <c r="AZ323" s="15"/>
      <c r="BA323" s="15"/>
      <c r="BB323" s="15"/>
      <c r="BC323" s="15"/>
      <c r="BD323" s="15"/>
      <c r="BE323" s="15"/>
      <c r="BF323" s="15"/>
    </row>
    <row r="324" ht="12.75" customHeight="1">
      <c r="G324" s="204"/>
      <c r="AP324" s="15"/>
      <c r="AQ324" s="15"/>
      <c r="AR324" s="15"/>
      <c r="AS324" s="15"/>
      <c r="AT324" s="15"/>
      <c r="AU324" s="15"/>
      <c r="AV324" s="15"/>
      <c r="AW324" s="15"/>
      <c r="AX324" s="15"/>
      <c r="AY324" s="15"/>
      <c r="AZ324" s="15"/>
      <c r="BA324" s="15"/>
      <c r="BB324" s="15"/>
      <c r="BC324" s="15"/>
      <c r="BD324" s="15"/>
      <c r="BE324" s="15"/>
      <c r="BF324" s="15"/>
    </row>
    <row r="325" ht="12.75" customHeight="1">
      <c r="G325" s="204"/>
      <c r="AP325" s="15"/>
      <c r="AQ325" s="15"/>
      <c r="AR325" s="15"/>
      <c r="AS325" s="15"/>
      <c r="AT325" s="15"/>
      <c r="AU325" s="15"/>
      <c r="AV325" s="15"/>
      <c r="AW325" s="15"/>
      <c r="AX325" s="15"/>
      <c r="AY325" s="15"/>
      <c r="AZ325" s="15"/>
      <c r="BA325" s="15"/>
      <c r="BB325" s="15"/>
      <c r="BC325" s="15"/>
      <c r="BD325" s="15"/>
      <c r="BE325" s="15"/>
      <c r="BF325" s="15"/>
    </row>
    <row r="326" ht="12.75" customHeight="1">
      <c r="G326" s="204"/>
      <c r="AP326" s="15"/>
      <c r="AQ326" s="15"/>
      <c r="AR326" s="15"/>
      <c r="AS326" s="15"/>
      <c r="AT326" s="15"/>
      <c r="AU326" s="15"/>
      <c r="AV326" s="15"/>
      <c r="AW326" s="15"/>
      <c r="AX326" s="15"/>
      <c r="AY326" s="15"/>
      <c r="AZ326" s="15"/>
      <c r="BA326" s="15"/>
      <c r="BB326" s="15"/>
      <c r="BC326" s="15"/>
      <c r="BD326" s="15"/>
      <c r="BE326" s="15"/>
      <c r="BF326" s="15"/>
    </row>
    <row r="327" ht="12.75" customHeight="1">
      <c r="G327" s="204"/>
      <c r="AP327" s="15"/>
      <c r="AQ327" s="15"/>
      <c r="AR327" s="15"/>
      <c r="AS327" s="15"/>
      <c r="AT327" s="15"/>
      <c r="AU327" s="15"/>
      <c r="AV327" s="15"/>
      <c r="AW327" s="15"/>
      <c r="AX327" s="15"/>
      <c r="AY327" s="15"/>
      <c r="AZ327" s="15"/>
      <c r="BA327" s="15"/>
      <c r="BB327" s="15"/>
      <c r="BC327" s="15"/>
      <c r="BD327" s="15"/>
      <c r="BE327" s="15"/>
      <c r="BF327" s="15"/>
    </row>
    <row r="328" ht="12.75" customHeight="1">
      <c r="G328" s="204"/>
      <c r="AP328" s="15"/>
      <c r="AQ328" s="15"/>
      <c r="AR328" s="15"/>
      <c r="AS328" s="15"/>
      <c r="AT328" s="15"/>
      <c r="AU328" s="15"/>
      <c r="AV328" s="15"/>
      <c r="AW328" s="15"/>
      <c r="AX328" s="15"/>
      <c r="AY328" s="15"/>
      <c r="AZ328" s="15"/>
      <c r="BA328" s="15"/>
      <c r="BB328" s="15"/>
      <c r="BC328" s="15"/>
      <c r="BD328" s="15"/>
      <c r="BE328" s="15"/>
      <c r="BF328" s="15"/>
    </row>
    <row r="329" ht="12.75" customHeight="1">
      <c r="G329" s="204"/>
      <c r="AP329" s="15"/>
      <c r="AQ329" s="15"/>
      <c r="AR329" s="15"/>
      <c r="AS329" s="15"/>
      <c r="AT329" s="15"/>
      <c r="AU329" s="15"/>
      <c r="AV329" s="15"/>
      <c r="AW329" s="15"/>
      <c r="AX329" s="15"/>
      <c r="AY329" s="15"/>
      <c r="AZ329" s="15"/>
      <c r="BA329" s="15"/>
      <c r="BB329" s="15"/>
      <c r="BC329" s="15"/>
      <c r="BD329" s="15"/>
      <c r="BE329" s="15"/>
      <c r="BF329" s="15"/>
    </row>
    <row r="330" ht="12.75" customHeight="1">
      <c r="G330" s="204"/>
      <c r="AP330" s="15"/>
      <c r="AQ330" s="15"/>
      <c r="AR330" s="15"/>
      <c r="AS330" s="15"/>
      <c r="AT330" s="15"/>
      <c r="AU330" s="15"/>
      <c r="AV330" s="15"/>
      <c r="AW330" s="15"/>
      <c r="AX330" s="15"/>
      <c r="AY330" s="15"/>
      <c r="AZ330" s="15"/>
      <c r="BA330" s="15"/>
      <c r="BB330" s="15"/>
      <c r="BC330" s="15"/>
      <c r="BD330" s="15"/>
      <c r="BE330" s="15"/>
      <c r="BF330" s="15"/>
    </row>
    <row r="331" ht="12.75" customHeight="1">
      <c r="G331" s="204"/>
      <c r="AP331" s="15"/>
      <c r="AQ331" s="15"/>
      <c r="AR331" s="15"/>
      <c r="AS331" s="15"/>
      <c r="AT331" s="15"/>
      <c r="AU331" s="15"/>
      <c r="AV331" s="15"/>
      <c r="AW331" s="15"/>
      <c r="AX331" s="15"/>
      <c r="AY331" s="15"/>
      <c r="AZ331" s="15"/>
      <c r="BA331" s="15"/>
      <c r="BB331" s="15"/>
      <c r="BC331" s="15"/>
      <c r="BD331" s="15"/>
      <c r="BE331" s="15"/>
      <c r="BF331" s="15"/>
    </row>
    <row r="332" ht="12.75" customHeight="1">
      <c r="G332" s="204"/>
      <c r="AP332" s="15"/>
      <c r="AQ332" s="15"/>
      <c r="AR332" s="15"/>
      <c r="AS332" s="15"/>
      <c r="AT332" s="15"/>
      <c r="AU332" s="15"/>
      <c r="AV332" s="15"/>
      <c r="AW332" s="15"/>
      <c r="AX332" s="15"/>
      <c r="AY332" s="15"/>
      <c r="AZ332" s="15"/>
      <c r="BA332" s="15"/>
      <c r="BB332" s="15"/>
      <c r="BC332" s="15"/>
      <c r="BD332" s="15"/>
      <c r="BE332" s="15"/>
      <c r="BF332" s="15"/>
    </row>
    <row r="333" ht="12.75" customHeight="1">
      <c r="G333" s="204"/>
      <c r="AP333" s="15"/>
      <c r="AQ333" s="15"/>
      <c r="AR333" s="15"/>
      <c r="AS333" s="15"/>
      <c r="AT333" s="15"/>
      <c r="AU333" s="15"/>
      <c r="AV333" s="15"/>
      <c r="AW333" s="15"/>
      <c r="AX333" s="15"/>
      <c r="AY333" s="15"/>
      <c r="AZ333" s="15"/>
      <c r="BA333" s="15"/>
      <c r="BB333" s="15"/>
      <c r="BC333" s="15"/>
      <c r="BD333" s="15"/>
      <c r="BE333" s="15"/>
      <c r="BF333" s="15"/>
    </row>
    <row r="334" ht="12.75" customHeight="1">
      <c r="G334" s="204"/>
      <c r="AP334" s="15"/>
      <c r="AQ334" s="15"/>
      <c r="AR334" s="15"/>
      <c r="AS334" s="15"/>
      <c r="AT334" s="15"/>
      <c r="AU334" s="15"/>
      <c r="AV334" s="15"/>
      <c r="AW334" s="15"/>
      <c r="AX334" s="15"/>
      <c r="AY334" s="15"/>
      <c r="AZ334" s="15"/>
      <c r="BA334" s="15"/>
      <c r="BB334" s="15"/>
      <c r="BC334" s="15"/>
      <c r="BD334" s="15"/>
      <c r="BE334" s="15"/>
      <c r="BF334" s="15"/>
    </row>
    <row r="335" ht="12.75" customHeight="1">
      <c r="G335" s="204"/>
      <c r="AP335" s="15"/>
      <c r="AQ335" s="15"/>
      <c r="AR335" s="15"/>
      <c r="AS335" s="15"/>
      <c r="AT335" s="15"/>
      <c r="AU335" s="15"/>
      <c r="AV335" s="15"/>
      <c r="AW335" s="15"/>
      <c r="AX335" s="15"/>
      <c r="AY335" s="15"/>
      <c r="AZ335" s="15"/>
      <c r="BA335" s="15"/>
      <c r="BB335" s="15"/>
      <c r="BC335" s="15"/>
      <c r="BD335" s="15"/>
      <c r="BE335" s="15"/>
      <c r="BF335" s="15"/>
    </row>
    <row r="336" ht="12.75" customHeight="1">
      <c r="G336" s="204"/>
      <c r="AP336" s="15"/>
      <c r="AQ336" s="15"/>
      <c r="AR336" s="15"/>
      <c r="AS336" s="15"/>
      <c r="AT336" s="15"/>
      <c r="AU336" s="15"/>
      <c r="AV336" s="15"/>
      <c r="AW336" s="15"/>
      <c r="AX336" s="15"/>
      <c r="AY336" s="15"/>
      <c r="AZ336" s="15"/>
      <c r="BA336" s="15"/>
      <c r="BB336" s="15"/>
      <c r="BC336" s="15"/>
      <c r="BD336" s="15"/>
      <c r="BE336" s="15"/>
      <c r="BF336" s="15"/>
    </row>
    <row r="337" ht="12.75" customHeight="1">
      <c r="G337" s="204"/>
      <c r="AP337" s="15"/>
      <c r="AQ337" s="15"/>
      <c r="AR337" s="15"/>
      <c r="AS337" s="15"/>
      <c r="AT337" s="15"/>
      <c r="AU337" s="15"/>
      <c r="AV337" s="15"/>
      <c r="AW337" s="15"/>
      <c r="AX337" s="15"/>
      <c r="AY337" s="15"/>
      <c r="AZ337" s="15"/>
      <c r="BA337" s="15"/>
      <c r="BB337" s="15"/>
      <c r="BC337" s="15"/>
      <c r="BD337" s="15"/>
      <c r="BE337" s="15"/>
      <c r="BF337" s="15"/>
    </row>
    <row r="338" ht="12.75" customHeight="1">
      <c r="G338" s="204"/>
      <c r="AP338" s="15"/>
      <c r="AQ338" s="15"/>
      <c r="AR338" s="15"/>
      <c r="AS338" s="15"/>
      <c r="AT338" s="15"/>
      <c r="AU338" s="15"/>
      <c r="AV338" s="15"/>
      <c r="AW338" s="15"/>
      <c r="AX338" s="15"/>
      <c r="AY338" s="15"/>
      <c r="AZ338" s="15"/>
      <c r="BA338" s="15"/>
      <c r="BB338" s="15"/>
      <c r="BC338" s="15"/>
      <c r="BD338" s="15"/>
      <c r="BE338" s="15"/>
      <c r="BF338" s="15"/>
    </row>
    <row r="339" ht="12.75" customHeight="1">
      <c r="G339" s="204"/>
      <c r="AP339" s="15"/>
      <c r="AQ339" s="15"/>
      <c r="AR339" s="15"/>
      <c r="AS339" s="15"/>
      <c r="AT339" s="15"/>
      <c r="AU339" s="15"/>
      <c r="AV339" s="15"/>
      <c r="AW339" s="15"/>
      <c r="AX339" s="15"/>
      <c r="AY339" s="15"/>
      <c r="AZ339" s="15"/>
      <c r="BA339" s="15"/>
      <c r="BB339" s="15"/>
      <c r="BC339" s="15"/>
      <c r="BD339" s="15"/>
      <c r="BE339" s="15"/>
      <c r="BF339" s="15"/>
    </row>
    <row r="340" ht="12.75" customHeight="1">
      <c r="G340" s="204"/>
      <c r="AP340" s="15"/>
      <c r="AQ340" s="15"/>
      <c r="AR340" s="15"/>
      <c r="AS340" s="15"/>
      <c r="AT340" s="15"/>
      <c r="AU340" s="15"/>
      <c r="AV340" s="15"/>
      <c r="AW340" s="15"/>
      <c r="AX340" s="15"/>
      <c r="AY340" s="15"/>
      <c r="AZ340" s="15"/>
      <c r="BA340" s="15"/>
      <c r="BB340" s="15"/>
      <c r="BC340" s="15"/>
      <c r="BD340" s="15"/>
      <c r="BE340" s="15"/>
      <c r="BF340" s="15"/>
    </row>
    <row r="341" ht="12.75" customHeight="1">
      <c r="G341" s="204"/>
      <c r="AP341" s="15"/>
      <c r="AQ341" s="15"/>
      <c r="AR341" s="15"/>
      <c r="AS341" s="15"/>
      <c r="AT341" s="15"/>
      <c r="AU341" s="15"/>
      <c r="AV341" s="15"/>
      <c r="AW341" s="15"/>
      <c r="AX341" s="15"/>
      <c r="AY341" s="15"/>
      <c r="AZ341" s="15"/>
      <c r="BA341" s="15"/>
      <c r="BB341" s="15"/>
      <c r="BC341" s="15"/>
      <c r="BD341" s="15"/>
      <c r="BE341" s="15"/>
      <c r="BF341" s="15"/>
    </row>
    <row r="342" ht="12.75" customHeight="1">
      <c r="G342" s="204"/>
      <c r="AP342" s="15"/>
      <c r="AQ342" s="15"/>
      <c r="AR342" s="15"/>
      <c r="AS342" s="15"/>
      <c r="AT342" s="15"/>
      <c r="AU342" s="15"/>
      <c r="AV342" s="15"/>
      <c r="AW342" s="15"/>
      <c r="AX342" s="15"/>
      <c r="AY342" s="15"/>
      <c r="AZ342" s="15"/>
      <c r="BA342" s="15"/>
      <c r="BB342" s="15"/>
      <c r="BC342" s="15"/>
      <c r="BD342" s="15"/>
      <c r="BE342" s="15"/>
      <c r="BF342" s="15"/>
    </row>
    <row r="343" ht="12.75" customHeight="1">
      <c r="G343" s="204"/>
      <c r="AP343" s="15"/>
      <c r="AQ343" s="15"/>
      <c r="AR343" s="15"/>
      <c r="AS343" s="15"/>
      <c r="AT343" s="15"/>
      <c r="AU343" s="15"/>
      <c r="AV343" s="15"/>
      <c r="AW343" s="15"/>
      <c r="AX343" s="15"/>
      <c r="AY343" s="15"/>
      <c r="AZ343" s="15"/>
      <c r="BA343" s="15"/>
      <c r="BB343" s="15"/>
      <c r="BC343" s="15"/>
      <c r="BD343" s="15"/>
      <c r="BE343" s="15"/>
      <c r="BF343" s="15"/>
    </row>
    <row r="344" ht="12.75" customHeight="1">
      <c r="G344" s="204"/>
      <c r="AP344" s="15"/>
      <c r="AQ344" s="15"/>
      <c r="AR344" s="15"/>
      <c r="AS344" s="15"/>
      <c r="AT344" s="15"/>
      <c r="AU344" s="15"/>
      <c r="AV344" s="15"/>
      <c r="AW344" s="15"/>
      <c r="AX344" s="15"/>
      <c r="AY344" s="15"/>
      <c r="AZ344" s="15"/>
      <c r="BA344" s="15"/>
      <c r="BB344" s="15"/>
      <c r="BC344" s="15"/>
      <c r="BD344" s="15"/>
      <c r="BE344" s="15"/>
      <c r="BF344" s="15"/>
    </row>
    <row r="345" ht="12.75" customHeight="1">
      <c r="G345" s="204"/>
      <c r="AP345" s="15"/>
      <c r="AQ345" s="15"/>
      <c r="AR345" s="15"/>
      <c r="AS345" s="15"/>
      <c r="AT345" s="15"/>
      <c r="AU345" s="15"/>
      <c r="AV345" s="15"/>
      <c r="AW345" s="15"/>
      <c r="AX345" s="15"/>
      <c r="AY345" s="15"/>
      <c r="AZ345" s="15"/>
      <c r="BA345" s="15"/>
      <c r="BB345" s="15"/>
      <c r="BC345" s="15"/>
      <c r="BD345" s="15"/>
      <c r="BE345" s="15"/>
      <c r="BF345" s="15"/>
    </row>
    <row r="346" ht="12.75" customHeight="1">
      <c r="G346" s="204"/>
      <c r="AP346" s="15"/>
      <c r="AQ346" s="15"/>
      <c r="AR346" s="15"/>
      <c r="AS346" s="15"/>
      <c r="AT346" s="15"/>
      <c r="AU346" s="15"/>
      <c r="AV346" s="15"/>
      <c r="AW346" s="15"/>
      <c r="AX346" s="15"/>
      <c r="AY346" s="15"/>
      <c r="AZ346" s="15"/>
      <c r="BA346" s="15"/>
      <c r="BB346" s="15"/>
      <c r="BC346" s="15"/>
      <c r="BD346" s="15"/>
      <c r="BE346" s="15"/>
      <c r="BF346" s="15"/>
    </row>
    <row r="347" ht="12.75" customHeight="1">
      <c r="G347" s="204"/>
      <c r="AP347" s="15"/>
      <c r="AQ347" s="15"/>
      <c r="AR347" s="15"/>
      <c r="AS347" s="15"/>
      <c r="AT347" s="15"/>
      <c r="AU347" s="15"/>
      <c r="AV347" s="15"/>
      <c r="AW347" s="15"/>
      <c r="AX347" s="15"/>
      <c r="AY347" s="15"/>
      <c r="AZ347" s="15"/>
      <c r="BA347" s="15"/>
      <c r="BB347" s="15"/>
      <c r="BC347" s="15"/>
      <c r="BD347" s="15"/>
      <c r="BE347" s="15"/>
      <c r="BF347" s="15"/>
    </row>
    <row r="348" ht="12.75" customHeight="1">
      <c r="G348" s="204"/>
      <c r="AP348" s="15"/>
      <c r="AQ348" s="15"/>
      <c r="AR348" s="15"/>
      <c r="AS348" s="15"/>
      <c r="AT348" s="15"/>
      <c r="AU348" s="15"/>
      <c r="AV348" s="15"/>
      <c r="AW348" s="15"/>
      <c r="AX348" s="15"/>
      <c r="AY348" s="15"/>
      <c r="AZ348" s="15"/>
      <c r="BA348" s="15"/>
      <c r="BB348" s="15"/>
      <c r="BC348" s="15"/>
      <c r="BD348" s="15"/>
      <c r="BE348" s="15"/>
      <c r="BF348" s="15"/>
    </row>
    <row r="349" ht="12.75" customHeight="1">
      <c r="G349" s="204"/>
      <c r="AP349" s="15"/>
      <c r="AQ349" s="15"/>
      <c r="AR349" s="15"/>
      <c r="AS349" s="15"/>
      <c r="AT349" s="15"/>
      <c r="AU349" s="15"/>
      <c r="AV349" s="15"/>
      <c r="AW349" s="15"/>
      <c r="AX349" s="15"/>
      <c r="AY349" s="15"/>
      <c r="AZ349" s="15"/>
      <c r="BA349" s="15"/>
      <c r="BB349" s="15"/>
      <c r="BC349" s="15"/>
      <c r="BD349" s="15"/>
      <c r="BE349" s="15"/>
      <c r="BF349" s="15"/>
    </row>
    <row r="350" ht="12.75" customHeight="1">
      <c r="G350" s="204"/>
      <c r="AP350" s="15"/>
      <c r="AQ350" s="15"/>
      <c r="AR350" s="15"/>
      <c r="AS350" s="15"/>
      <c r="AT350" s="15"/>
      <c r="AU350" s="15"/>
      <c r="AV350" s="15"/>
      <c r="AW350" s="15"/>
      <c r="AX350" s="15"/>
      <c r="AY350" s="15"/>
      <c r="AZ350" s="15"/>
      <c r="BA350" s="15"/>
      <c r="BB350" s="15"/>
      <c r="BC350" s="15"/>
      <c r="BD350" s="15"/>
      <c r="BE350" s="15"/>
      <c r="BF350" s="15"/>
    </row>
    <row r="351" ht="12.75" customHeight="1">
      <c r="G351" s="204"/>
      <c r="AP351" s="15"/>
      <c r="AQ351" s="15"/>
      <c r="AR351" s="15"/>
      <c r="AS351" s="15"/>
      <c r="AT351" s="15"/>
      <c r="AU351" s="15"/>
      <c r="AV351" s="15"/>
      <c r="AW351" s="15"/>
      <c r="AX351" s="15"/>
      <c r="AY351" s="15"/>
      <c r="AZ351" s="15"/>
      <c r="BA351" s="15"/>
      <c r="BB351" s="15"/>
      <c r="BC351" s="15"/>
      <c r="BD351" s="15"/>
      <c r="BE351" s="15"/>
      <c r="BF351" s="15"/>
    </row>
    <row r="352" ht="12.75" customHeight="1">
      <c r="G352" s="204"/>
      <c r="AP352" s="15"/>
      <c r="AQ352" s="15"/>
      <c r="AR352" s="15"/>
      <c r="AS352" s="15"/>
      <c r="AT352" s="15"/>
      <c r="AU352" s="15"/>
      <c r="AV352" s="15"/>
      <c r="AW352" s="15"/>
      <c r="AX352" s="15"/>
      <c r="AY352" s="15"/>
      <c r="AZ352" s="15"/>
      <c r="BA352" s="15"/>
      <c r="BB352" s="15"/>
      <c r="BC352" s="15"/>
      <c r="BD352" s="15"/>
      <c r="BE352" s="15"/>
      <c r="BF352" s="15"/>
    </row>
    <row r="353" ht="12.75" customHeight="1">
      <c r="G353" s="204"/>
      <c r="AP353" s="15"/>
      <c r="AQ353" s="15"/>
      <c r="AR353" s="15"/>
      <c r="AS353" s="15"/>
      <c r="AT353" s="15"/>
      <c r="AU353" s="15"/>
      <c r="AV353" s="15"/>
      <c r="AW353" s="15"/>
      <c r="AX353" s="15"/>
      <c r="AY353" s="15"/>
      <c r="AZ353" s="15"/>
      <c r="BA353" s="15"/>
      <c r="BB353" s="15"/>
      <c r="BC353" s="15"/>
      <c r="BD353" s="15"/>
      <c r="BE353" s="15"/>
      <c r="BF353" s="15"/>
    </row>
    <row r="354" ht="12.75" customHeight="1">
      <c r="G354" s="204"/>
      <c r="AP354" s="15"/>
      <c r="AQ354" s="15"/>
      <c r="AR354" s="15"/>
      <c r="AS354" s="15"/>
      <c r="AT354" s="15"/>
      <c r="AU354" s="15"/>
      <c r="AV354" s="15"/>
      <c r="AW354" s="15"/>
      <c r="AX354" s="15"/>
      <c r="AY354" s="15"/>
      <c r="AZ354" s="15"/>
      <c r="BA354" s="15"/>
      <c r="BB354" s="15"/>
      <c r="BC354" s="15"/>
      <c r="BD354" s="15"/>
      <c r="BE354" s="15"/>
      <c r="BF354" s="15"/>
    </row>
    <row r="355" ht="12.75" customHeight="1">
      <c r="G355" s="204"/>
      <c r="AP355" s="15"/>
      <c r="AQ355" s="15"/>
      <c r="AR355" s="15"/>
      <c r="AS355" s="15"/>
      <c r="AT355" s="15"/>
      <c r="AU355" s="15"/>
      <c r="AV355" s="15"/>
      <c r="AW355" s="15"/>
      <c r="AX355" s="15"/>
      <c r="AY355" s="15"/>
      <c r="AZ355" s="15"/>
      <c r="BA355" s="15"/>
      <c r="BB355" s="15"/>
      <c r="BC355" s="15"/>
      <c r="BD355" s="15"/>
      <c r="BE355" s="15"/>
      <c r="BF355" s="15"/>
    </row>
    <row r="356" ht="12.75" customHeight="1">
      <c r="G356" s="204"/>
      <c r="AP356" s="15"/>
      <c r="AQ356" s="15"/>
      <c r="AR356" s="15"/>
      <c r="AS356" s="15"/>
      <c r="AT356" s="15"/>
      <c r="AU356" s="15"/>
      <c r="AV356" s="15"/>
      <c r="AW356" s="15"/>
      <c r="AX356" s="15"/>
      <c r="AY356" s="15"/>
      <c r="AZ356" s="15"/>
      <c r="BA356" s="15"/>
      <c r="BB356" s="15"/>
      <c r="BC356" s="15"/>
      <c r="BD356" s="15"/>
      <c r="BE356" s="15"/>
      <c r="BF356" s="15"/>
    </row>
    <row r="357" ht="12.75" customHeight="1">
      <c r="G357" s="204"/>
      <c r="AP357" s="15"/>
      <c r="AQ357" s="15"/>
      <c r="AR357" s="15"/>
      <c r="AS357" s="15"/>
      <c r="AT357" s="15"/>
      <c r="AU357" s="15"/>
      <c r="AV357" s="15"/>
      <c r="AW357" s="15"/>
      <c r="AX357" s="15"/>
      <c r="AY357" s="15"/>
      <c r="AZ357" s="15"/>
      <c r="BA357" s="15"/>
      <c r="BB357" s="15"/>
      <c r="BC357" s="15"/>
      <c r="BD357" s="15"/>
      <c r="BE357" s="15"/>
      <c r="BF357" s="15"/>
    </row>
    <row r="358" ht="12.75" customHeight="1">
      <c r="G358" s="204"/>
      <c r="AP358" s="15"/>
      <c r="AQ358" s="15"/>
      <c r="AR358" s="15"/>
      <c r="AS358" s="15"/>
      <c r="AT358" s="15"/>
      <c r="AU358" s="15"/>
      <c r="AV358" s="15"/>
      <c r="AW358" s="15"/>
      <c r="AX358" s="15"/>
      <c r="AY358" s="15"/>
      <c r="AZ358" s="15"/>
      <c r="BA358" s="15"/>
      <c r="BB358" s="15"/>
      <c r="BC358" s="15"/>
      <c r="BD358" s="15"/>
      <c r="BE358" s="15"/>
      <c r="BF358" s="15"/>
    </row>
    <row r="359" ht="12.75" customHeight="1">
      <c r="G359" s="204"/>
      <c r="AP359" s="15"/>
      <c r="AQ359" s="15"/>
      <c r="AR359" s="15"/>
      <c r="AS359" s="15"/>
      <c r="AT359" s="15"/>
      <c r="AU359" s="15"/>
      <c r="AV359" s="15"/>
      <c r="AW359" s="15"/>
      <c r="AX359" s="15"/>
      <c r="AY359" s="15"/>
      <c r="AZ359" s="15"/>
      <c r="BA359" s="15"/>
      <c r="BB359" s="15"/>
      <c r="BC359" s="15"/>
      <c r="BD359" s="15"/>
      <c r="BE359" s="15"/>
      <c r="BF359" s="15"/>
    </row>
    <row r="360" ht="12.75" customHeight="1">
      <c r="G360" s="204"/>
      <c r="AP360" s="15"/>
      <c r="AQ360" s="15"/>
      <c r="AR360" s="15"/>
      <c r="AS360" s="15"/>
      <c r="AT360" s="15"/>
      <c r="AU360" s="15"/>
      <c r="AV360" s="15"/>
      <c r="AW360" s="15"/>
      <c r="AX360" s="15"/>
      <c r="AY360" s="15"/>
      <c r="AZ360" s="15"/>
      <c r="BA360" s="15"/>
      <c r="BB360" s="15"/>
      <c r="BC360" s="15"/>
      <c r="BD360" s="15"/>
      <c r="BE360" s="15"/>
      <c r="BF360" s="15"/>
    </row>
    <row r="361" ht="12.75" customHeight="1">
      <c r="G361" s="204"/>
      <c r="AP361" s="15"/>
      <c r="AQ361" s="15"/>
      <c r="AR361" s="15"/>
      <c r="AS361" s="15"/>
      <c r="AT361" s="15"/>
      <c r="AU361" s="15"/>
      <c r="AV361" s="15"/>
      <c r="AW361" s="15"/>
      <c r="AX361" s="15"/>
      <c r="AY361" s="15"/>
      <c r="AZ361" s="15"/>
      <c r="BA361" s="15"/>
      <c r="BB361" s="15"/>
      <c r="BC361" s="15"/>
      <c r="BD361" s="15"/>
      <c r="BE361" s="15"/>
      <c r="BF361" s="15"/>
    </row>
    <row r="362" ht="12.75" customHeight="1">
      <c r="G362" s="204"/>
      <c r="AP362" s="15"/>
      <c r="AQ362" s="15"/>
      <c r="AR362" s="15"/>
      <c r="AS362" s="15"/>
      <c r="AT362" s="15"/>
      <c r="AU362" s="15"/>
      <c r="AV362" s="15"/>
      <c r="AW362" s="15"/>
      <c r="AX362" s="15"/>
      <c r="AY362" s="15"/>
      <c r="AZ362" s="15"/>
      <c r="BA362" s="15"/>
      <c r="BB362" s="15"/>
      <c r="BC362" s="15"/>
      <c r="BD362" s="15"/>
      <c r="BE362" s="15"/>
      <c r="BF362" s="15"/>
    </row>
    <row r="363" ht="12.75" customHeight="1">
      <c r="G363" s="204"/>
      <c r="AP363" s="15"/>
      <c r="AQ363" s="15"/>
      <c r="AR363" s="15"/>
      <c r="AS363" s="15"/>
      <c r="AT363" s="15"/>
      <c r="AU363" s="15"/>
      <c r="AV363" s="15"/>
      <c r="AW363" s="15"/>
      <c r="AX363" s="15"/>
      <c r="AY363" s="15"/>
      <c r="AZ363" s="15"/>
      <c r="BA363" s="15"/>
      <c r="BB363" s="15"/>
      <c r="BC363" s="15"/>
      <c r="BD363" s="15"/>
      <c r="BE363" s="15"/>
      <c r="BF363" s="15"/>
    </row>
    <row r="364" ht="12.75" customHeight="1">
      <c r="G364" s="204"/>
      <c r="AP364" s="15"/>
      <c r="AQ364" s="15"/>
      <c r="AR364" s="15"/>
      <c r="AS364" s="15"/>
      <c r="AT364" s="15"/>
      <c r="AU364" s="15"/>
      <c r="AV364" s="15"/>
      <c r="AW364" s="15"/>
      <c r="AX364" s="15"/>
      <c r="AY364" s="15"/>
      <c r="AZ364" s="15"/>
      <c r="BA364" s="15"/>
      <c r="BB364" s="15"/>
      <c r="BC364" s="15"/>
      <c r="BD364" s="15"/>
      <c r="BE364" s="15"/>
      <c r="BF364" s="15"/>
    </row>
    <row r="365" ht="12.75" customHeight="1">
      <c r="G365" s="204"/>
      <c r="AP365" s="15"/>
      <c r="AQ365" s="15"/>
      <c r="AR365" s="15"/>
      <c r="AS365" s="15"/>
      <c r="AT365" s="15"/>
      <c r="AU365" s="15"/>
      <c r="AV365" s="15"/>
      <c r="AW365" s="15"/>
      <c r="AX365" s="15"/>
      <c r="AY365" s="15"/>
      <c r="AZ365" s="15"/>
      <c r="BA365" s="15"/>
      <c r="BB365" s="15"/>
      <c r="BC365" s="15"/>
      <c r="BD365" s="15"/>
      <c r="BE365" s="15"/>
      <c r="BF365" s="15"/>
    </row>
    <row r="366" ht="12.75" customHeight="1">
      <c r="G366" s="204"/>
      <c r="AP366" s="15"/>
      <c r="AQ366" s="15"/>
      <c r="AR366" s="15"/>
      <c r="AS366" s="15"/>
      <c r="AT366" s="15"/>
      <c r="AU366" s="15"/>
      <c r="AV366" s="15"/>
      <c r="AW366" s="15"/>
      <c r="AX366" s="15"/>
      <c r="AY366" s="15"/>
      <c r="AZ366" s="15"/>
      <c r="BA366" s="15"/>
      <c r="BB366" s="15"/>
      <c r="BC366" s="15"/>
      <c r="BD366" s="15"/>
      <c r="BE366" s="15"/>
      <c r="BF366" s="15"/>
    </row>
    <row r="367" ht="12.75" customHeight="1">
      <c r="G367" s="204"/>
      <c r="AP367" s="15"/>
      <c r="AQ367" s="15"/>
      <c r="AR367" s="15"/>
      <c r="AS367" s="15"/>
      <c r="AT367" s="15"/>
      <c r="AU367" s="15"/>
      <c r="AV367" s="15"/>
      <c r="AW367" s="15"/>
      <c r="AX367" s="15"/>
      <c r="AY367" s="15"/>
      <c r="AZ367" s="15"/>
      <c r="BA367" s="15"/>
      <c r="BB367" s="15"/>
      <c r="BC367" s="15"/>
      <c r="BD367" s="15"/>
      <c r="BE367" s="15"/>
      <c r="BF367" s="15"/>
    </row>
    <row r="368" ht="12.75" customHeight="1">
      <c r="G368" s="204"/>
      <c r="AP368" s="15"/>
      <c r="AQ368" s="15"/>
      <c r="AR368" s="15"/>
      <c r="AS368" s="15"/>
      <c r="AT368" s="15"/>
      <c r="AU368" s="15"/>
      <c r="AV368" s="15"/>
      <c r="AW368" s="15"/>
      <c r="AX368" s="15"/>
      <c r="AY368" s="15"/>
      <c r="AZ368" s="15"/>
      <c r="BA368" s="15"/>
      <c r="BB368" s="15"/>
      <c r="BC368" s="15"/>
      <c r="BD368" s="15"/>
      <c r="BE368" s="15"/>
      <c r="BF368" s="15"/>
    </row>
    <row r="369" ht="12.75" customHeight="1">
      <c r="G369" s="204"/>
      <c r="AP369" s="15"/>
      <c r="AQ369" s="15"/>
      <c r="AR369" s="15"/>
      <c r="AS369" s="15"/>
      <c r="AT369" s="15"/>
      <c r="AU369" s="15"/>
      <c r="AV369" s="15"/>
      <c r="AW369" s="15"/>
      <c r="AX369" s="15"/>
      <c r="AY369" s="15"/>
      <c r="AZ369" s="15"/>
      <c r="BA369" s="15"/>
      <c r="BB369" s="15"/>
      <c r="BC369" s="15"/>
      <c r="BD369" s="15"/>
      <c r="BE369" s="15"/>
      <c r="BF369" s="15"/>
    </row>
    <row r="370" ht="12.75" customHeight="1">
      <c r="G370" s="204"/>
      <c r="AP370" s="15"/>
      <c r="AQ370" s="15"/>
      <c r="AR370" s="15"/>
      <c r="AS370" s="15"/>
      <c r="AT370" s="15"/>
      <c r="AU370" s="15"/>
      <c r="AV370" s="15"/>
      <c r="AW370" s="15"/>
      <c r="AX370" s="15"/>
      <c r="AY370" s="15"/>
      <c r="AZ370" s="15"/>
      <c r="BA370" s="15"/>
      <c r="BB370" s="15"/>
      <c r="BC370" s="15"/>
      <c r="BD370" s="15"/>
      <c r="BE370" s="15"/>
      <c r="BF370" s="15"/>
    </row>
    <row r="371" ht="12.75" customHeight="1">
      <c r="G371" s="204"/>
      <c r="AP371" s="15"/>
      <c r="AQ371" s="15"/>
      <c r="AR371" s="15"/>
      <c r="AS371" s="15"/>
      <c r="AT371" s="15"/>
      <c r="AU371" s="15"/>
      <c r="AV371" s="15"/>
      <c r="AW371" s="15"/>
      <c r="AX371" s="15"/>
      <c r="AY371" s="15"/>
      <c r="AZ371" s="15"/>
      <c r="BA371" s="15"/>
      <c r="BB371" s="15"/>
      <c r="BC371" s="15"/>
      <c r="BD371" s="15"/>
      <c r="BE371" s="15"/>
      <c r="BF371" s="15"/>
    </row>
    <row r="372" ht="12.75" customHeight="1">
      <c r="G372" s="204"/>
      <c r="AP372" s="15"/>
      <c r="AQ372" s="15"/>
      <c r="AR372" s="15"/>
      <c r="AS372" s="15"/>
      <c r="AT372" s="15"/>
      <c r="AU372" s="15"/>
      <c r="AV372" s="15"/>
      <c r="AW372" s="15"/>
      <c r="AX372" s="15"/>
      <c r="AY372" s="15"/>
      <c r="AZ372" s="15"/>
      <c r="BA372" s="15"/>
      <c r="BB372" s="15"/>
      <c r="BC372" s="15"/>
      <c r="BD372" s="15"/>
      <c r="BE372" s="15"/>
      <c r="BF372" s="15"/>
    </row>
    <row r="373" ht="12.75" customHeight="1">
      <c r="G373" s="204"/>
      <c r="AP373" s="15"/>
      <c r="AQ373" s="15"/>
      <c r="AR373" s="15"/>
      <c r="AS373" s="15"/>
      <c r="AT373" s="15"/>
      <c r="AU373" s="15"/>
      <c r="AV373" s="15"/>
      <c r="AW373" s="15"/>
      <c r="AX373" s="15"/>
      <c r="AY373" s="15"/>
      <c r="AZ373" s="15"/>
      <c r="BA373" s="15"/>
      <c r="BB373" s="15"/>
      <c r="BC373" s="15"/>
      <c r="BD373" s="15"/>
      <c r="BE373" s="15"/>
      <c r="BF373" s="15"/>
    </row>
    <row r="374" ht="12.75" customHeight="1">
      <c r="G374" s="204"/>
      <c r="AP374" s="15"/>
      <c r="AQ374" s="15"/>
      <c r="AR374" s="15"/>
      <c r="AS374" s="15"/>
      <c r="AT374" s="15"/>
      <c r="AU374" s="15"/>
      <c r="AV374" s="15"/>
      <c r="AW374" s="15"/>
      <c r="AX374" s="15"/>
      <c r="AY374" s="15"/>
      <c r="AZ374" s="15"/>
      <c r="BA374" s="15"/>
      <c r="BB374" s="15"/>
      <c r="BC374" s="15"/>
      <c r="BD374" s="15"/>
      <c r="BE374" s="15"/>
      <c r="BF374" s="15"/>
    </row>
    <row r="375" ht="12.75" customHeight="1">
      <c r="G375" s="204"/>
      <c r="AP375" s="15"/>
      <c r="AQ375" s="15"/>
      <c r="AR375" s="15"/>
      <c r="AS375" s="15"/>
      <c r="AT375" s="15"/>
      <c r="AU375" s="15"/>
      <c r="AV375" s="15"/>
      <c r="AW375" s="15"/>
      <c r="AX375" s="15"/>
      <c r="AY375" s="15"/>
      <c r="AZ375" s="15"/>
      <c r="BA375" s="15"/>
      <c r="BB375" s="15"/>
      <c r="BC375" s="15"/>
      <c r="BD375" s="15"/>
      <c r="BE375" s="15"/>
      <c r="BF375" s="15"/>
    </row>
    <row r="376" ht="12.75" customHeight="1">
      <c r="G376" s="204"/>
      <c r="AP376" s="15"/>
      <c r="AQ376" s="15"/>
      <c r="AR376" s="15"/>
      <c r="AS376" s="15"/>
      <c r="AT376" s="15"/>
      <c r="AU376" s="15"/>
      <c r="AV376" s="15"/>
      <c r="AW376" s="15"/>
      <c r="AX376" s="15"/>
      <c r="AY376" s="15"/>
      <c r="AZ376" s="15"/>
      <c r="BA376" s="15"/>
      <c r="BB376" s="15"/>
      <c r="BC376" s="15"/>
      <c r="BD376" s="15"/>
      <c r="BE376" s="15"/>
      <c r="BF376" s="15"/>
    </row>
    <row r="377" ht="12.75" customHeight="1">
      <c r="G377" s="204"/>
      <c r="AP377" s="15"/>
      <c r="AQ377" s="15"/>
      <c r="AR377" s="15"/>
      <c r="AS377" s="15"/>
      <c r="AT377" s="15"/>
      <c r="AU377" s="15"/>
      <c r="AV377" s="15"/>
      <c r="AW377" s="15"/>
      <c r="AX377" s="15"/>
      <c r="AY377" s="15"/>
      <c r="AZ377" s="15"/>
      <c r="BA377" s="15"/>
      <c r="BB377" s="15"/>
      <c r="BC377" s="15"/>
      <c r="BD377" s="15"/>
      <c r="BE377" s="15"/>
      <c r="BF377" s="15"/>
    </row>
    <row r="378" ht="12.75" customHeight="1">
      <c r="G378" s="204"/>
      <c r="AP378" s="15"/>
      <c r="AQ378" s="15"/>
      <c r="AR378" s="15"/>
      <c r="AS378" s="15"/>
      <c r="AT378" s="15"/>
      <c r="AU378" s="15"/>
      <c r="AV378" s="15"/>
      <c r="AW378" s="15"/>
      <c r="AX378" s="15"/>
      <c r="AY378" s="15"/>
      <c r="AZ378" s="15"/>
      <c r="BA378" s="15"/>
      <c r="BB378" s="15"/>
      <c r="BC378" s="15"/>
      <c r="BD378" s="15"/>
      <c r="BE378" s="15"/>
      <c r="BF378" s="15"/>
    </row>
    <row r="379" ht="12.75" customHeight="1">
      <c r="G379" s="204"/>
      <c r="AP379" s="15"/>
      <c r="AQ379" s="15"/>
      <c r="AR379" s="15"/>
      <c r="AS379" s="15"/>
      <c r="AT379" s="15"/>
      <c r="AU379" s="15"/>
      <c r="AV379" s="15"/>
      <c r="AW379" s="15"/>
      <c r="AX379" s="15"/>
      <c r="AY379" s="15"/>
      <c r="AZ379" s="15"/>
      <c r="BA379" s="15"/>
      <c r="BB379" s="15"/>
      <c r="BC379" s="15"/>
      <c r="BD379" s="15"/>
      <c r="BE379" s="15"/>
      <c r="BF379" s="15"/>
    </row>
    <row r="380" ht="12.75" customHeight="1">
      <c r="G380" s="204"/>
      <c r="AP380" s="15"/>
      <c r="AQ380" s="15"/>
      <c r="AR380" s="15"/>
      <c r="AS380" s="15"/>
      <c r="AT380" s="15"/>
      <c r="AU380" s="15"/>
      <c r="AV380" s="15"/>
      <c r="AW380" s="15"/>
      <c r="AX380" s="15"/>
      <c r="AY380" s="15"/>
      <c r="AZ380" s="15"/>
      <c r="BA380" s="15"/>
      <c r="BB380" s="15"/>
      <c r="BC380" s="15"/>
      <c r="BD380" s="15"/>
      <c r="BE380" s="15"/>
      <c r="BF380" s="15"/>
    </row>
    <row r="381" ht="12.75" customHeight="1">
      <c r="G381" s="204"/>
      <c r="AP381" s="15"/>
      <c r="AQ381" s="15"/>
      <c r="AR381" s="15"/>
      <c r="AS381" s="15"/>
      <c r="AT381" s="15"/>
      <c r="AU381" s="15"/>
      <c r="AV381" s="15"/>
      <c r="AW381" s="15"/>
      <c r="AX381" s="15"/>
      <c r="AY381" s="15"/>
      <c r="AZ381" s="15"/>
      <c r="BA381" s="15"/>
      <c r="BB381" s="15"/>
      <c r="BC381" s="15"/>
      <c r="BD381" s="15"/>
      <c r="BE381" s="15"/>
      <c r="BF381" s="15"/>
    </row>
    <row r="382" ht="12.75" customHeight="1">
      <c r="G382" s="204"/>
      <c r="AP382" s="15"/>
      <c r="AQ382" s="15"/>
      <c r="AR382" s="15"/>
      <c r="AS382" s="15"/>
      <c r="AT382" s="15"/>
      <c r="AU382" s="15"/>
      <c r="AV382" s="15"/>
      <c r="AW382" s="15"/>
      <c r="AX382" s="15"/>
      <c r="AY382" s="15"/>
      <c r="AZ382" s="15"/>
      <c r="BA382" s="15"/>
      <c r="BB382" s="15"/>
      <c r="BC382" s="15"/>
      <c r="BD382" s="15"/>
      <c r="BE382" s="15"/>
      <c r="BF382" s="15"/>
    </row>
    <row r="383" ht="12.75" customHeight="1">
      <c r="G383" s="204"/>
      <c r="AP383" s="15"/>
      <c r="AQ383" s="15"/>
      <c r="AR383" s="15"/>
      <c r="AS383" s="15"/>
      <c r="AT383" s="15"/>
      <c r="AU383" s="15"/>
      <c r="AV383" s="15"/>
      <c r="AW383" s="15"/>
      <c r="AX383" s="15"/>
      <c r="AY383" s="15"/>
      <c r="AZ383" s="15"/>
      <c r="BA383" s="15"/>
      <c r="BB383" s="15"/>
      <c r="BC383" s="15"/>
      <c r="BD383" s="15"/>
      <c r="BE383" s="15"/>
      <c r="BF383" s="15"/>
    </row>
    <row r="384" ht="12.75" customHeight="1">
      <c r="G384" s="204"/>
      <c r="AP384" s="15"/>
      <c r="AQ384" s="15"/>
      <c r="AR384" s="15"/>
      <c r="AS384" s="15"/>
      <c r="AT384" s="15"/>
      <c r="AU384" s="15"/>
      <c r="AV384" s="15"/>
      <c r="AW384" s="15"/>
      <c r="AX384" s="15"/>
      <c r="AY384" s="15"/>
      <c r="AZ384" s="15"/>
      <c r="BA384" s="15"/>
      <c r="BB384" s="15"/>
      <c r="BC384" s="15"/>
      <c r="BD384" s="15"/>
      <c r="BE384" s="15"/>
      <c r="BF384" s="15"/>
    </row>
    <row r="385" ht="12.75" customHeight="1">
      <c r="G385" s="204"/>
      <c r="AP385" s="15"/>
      <c r="AQ385" s="15"/>
      <c r="AR385" s="15"/>
      <c r="AS385" s="15"/>
      <c r="AT385" s="15"/>
      <c r="AU385" s="15"/>
      <c r="AV385" s="15"/>
      <c r="AW385" s="15"/>
      <c r="AX385" s="15"/>
      <c r="AY385" s="15"/>
      <c r="AZ385" s="15"/>
      <c r="BA385" s="15"/>
      <c r="BB385" s="15"/>
      <c r="BC385" s="15"/>
      <c r="BD385" s="15"/>
      <c r="BE385" s="15"/>
      <c r="BF385" s="15"/>
    </row>
    <row r="386" ht="12.75" customHeight="1">
      <c r="G386" s="204"/>
      <c r="AP386" s="15"/>
      <c r="AQ386" s="15"/>
      <c r="AR386" s="15"/>
      <c r="AS386" s="15"/>
      <c r="AT386" s="15"/>
      <c r="AU386" s="15"/>
      <c r="AV386" s="15"/>
      <c r="AW386" s="15"/>
      <c r="AX386" s="15"/>
      <c r="AY386" s="15"/>
      <c r="AZ386" s="15"/>
      <c r="BA386" s="15"/>
      <c r="BB386" s="15"/>
      <c r="BC386" s="15"/>
      <c r="BD386" s="15"/>
      <c r="BE386" s="15"/>
      <c r="BF386" s="15"/>
    </row>
    <row r="387" ht="12.75" customHeight="1">
      <c r="G387" s="204"/>
      <c r="AP387" s="15"/>
      <c r="AQ387" s="15"/>
      <c r="AR387" s="15"/>
      <c r="AS387" s="15"/>
      <c r="AT387" s="15"/>
      <c r="AU387" s="15"/>
      <c r="AV387" s="15"/>
      <c r="AW387" s="15"/>
      <c r="AX387" s="15"/>
      <c r="AY387" s="15"/>
      <c r="AZ387" s="15"/>
      <c r="BA387" s="15"/>
      <c r="BB387" s="15"/>
      <c r="BC387" s="15"/>
      <c r="BD387" s="15"/>
      <c r="BE387" s="15"/>
      <c r="BF387" s="15"/>
    </row>
    <row r="388" ht="12.75" customHeight="1">
      <c r="G388" s="204"/>
      <c r="AP388" s="15"/>
      <c r="AQ388" s="15"/>
      <c r="AR388" s="15"/>
      <c r="AS388" s="15"/>
      <c r="AT388" s="15"/>
      <c r="AU388" s="15"/>
      <c r="AV388" s="15"/>
      <c r="AW388" s="15"/>
      <c r="AX388" s="15"/>
      <c r="AY388" s="15"/>
      <c r="AZ388" s="15"/>
      <c r="BA388" s="15"/>
      <c r="BB388" s="15"/>
      <c r="BC388" s="15"/>
      <c r="BD388" s="15"/>
      <c r="BE388" s="15"/>
      <c r="BF388" s="15"/>
    </row>
    <row r="389" ht="12.75" customHeight="1">
      <c r="G389" s="204"/>
      <c r="AP389" s="15"/>
      <c r="AQ389" s="15"/>
      <c r="AR389" s="15"/>
      <c r="AS389" s="15"/>
      <c r="AT389" s="15"/>
      <c r="AU389" s="15"/>
      <c r="AV389" s="15"/>
      <c r="AW389" s="15"/>
      <c r="AX389" s="15"/>
      <c r="AY389" s="15"/>
      <c r="AZ389" s="15"/>
      <c r="BA389" s="15"/>
      <c r="BB389" s="15"/>
      <c r="BC389" s="15"/>
      <c r="BD389" s="15"/>
      <c r="BE389" s="15"/>
      <c r="BF389" s="15"/>
    </row>
    <row r="390" ht="12.75" customHeight="1">
      <c r="G390" s="204"/>
      <c r="AP390" s="15"/>
      <c r="AQ390" s="15"/>
      <c r="AR390" s="15"/>
      <c r="AS390" s="15"/>
      <c r="AT390" s="15"/>
      <c r="AU390" s="15"/>
      <c r="AV390" s="15"/>
      <c r="AW390" s="15"/>
      <c r="AX390" s="15"/>
      <c r="AY390" s="15"/>
      <c r="AZ390" s="15"/>
      <c r="BA390" s="15"/>
      <c r="BB390" s="15"/>
      <c r="BC390" s="15"/>
      <c r="BD390" s="15"/>
      <c r="BE390" s="15"/>
      <c r="BF390" s="15"/>
    </row>
    <row r="391" ht="12.75" customHeight="1">
      <c r="G391" s="204"/>
      <c r="AP391" s="15"/>
      <c r="AQ391" s="15"/>
      <c r="AR391" s="15"/>
      <c r="AS391" s="15"/>
      <c r="AT391" s="15"/>
      <c r="AU391" s="15"/>
      <c r="AV391" s="15"/>
      <c r="AW391" s="15"/>
      <c r="AX391" s="15"/>
      <c r="AY391" s="15"/>
      <c r="AZ391" s="15"/>
      <c r="BA391" s="15"/>
      <c r="BB391" s="15"/>
      <c r="BC391" s="15"/>
      <c r="BD391" s="15"/>
      <c r="BE391" s="15"/>
      <c r="BF391" s="15"/>
    </row>
    <row r="392" ht="12.75" customHeight="1">
      <c r="G392" s="204"/>
      <c r="AP392" s="15"/>
      <c r="AQ392" s="15"/>
      <c r="AR392" s="15"/>
      <c r="AS392" s="15"/>
      <c r="AT392" s="15"/>
      <c r="AU392" s="15"/>
      <c r="AV392" s="15"/>
      <c r="AW392" s="15"/>
      <c r="AX392" s="15"/>
      <c r="AY392" s="15"/>
      <c r="AZ392" s="15"/>
      <c r="BA392" s="15"/>
      <c r="BB392" s="15"/>
      <c r="BC392" s="15"/>
      <c r="BD392" s="15"/>
      <c r="BE392" s="15"/>
      <c r="BF392" s="15"/>
    </row>
    <row r="393" ht="12.75" customHeight="1">
      <c r="G393" s="204"/>
      <c r="AP393" s="15"/>
      <c r="AQ393" s="15"/>
      <c r="AR393" s="15"/>
      <c r="AS393" s="15"/>
      <c r="AT393" s="15"/>
      <c r="AU393" s="15"/>
      <c r="AV393" s="15"/>
      <c r="AW393" s="15"/>
      <c r="AX393" s="15"/>
      <c r="AY393" s="15"/>
      <c r="AZ393" s="15"/>
      <c r="BA393" s="15"/>
      <c r="BB393" s="15"/>
      <c r="BC393" s="15"/>
      <c r="BD393" s="15"/>
      <c r="BE393" s="15"/>
      <c r="BF393" s="15"/>
    </row>
    <row r="394" ht="12.75" customHeight="1">
      <c r="G394" s="204"/>
      <c r="AP394" s="15"/>
      <c r="AQ394" s="15"/>
      <c r="AR394" s="15"/>
      <c r="AS394" s="15"/>
      <c r="AT394" s="15"/>
      <c r="AU394" s="15"/>
      <c r="AV394" s="15"/>
      <c r="AW394" s="15"/>
      <c r="AX394" s="15"/>
      <c r="AY394" s="15"/>
      <c r="AZ394" s="15"/>
      <c r="BA394" s="15"/>
      <c r="BB394" s="15"/>
      <c r="BC394" s="15"/>
      <c r="BD394" s="15"/>
      <c r="BE394" s="15"/>
      <c r="BF394" s="15"/>
    </row>
    <row r="395" ht="12.75" customHeight="1">
      <c r="G395" s="204"/>
      <c r="AP395" s="15"/>
      <c r="AQ395" s="15"/>
      <c r="AR395" s="15"/>
      <c r="AS395" s="15"/>
      <c r="AT395" s="15"/>
      <c r="AU395" s="15"/>
      <c r="AV395" s="15"/>
      <c r="AW395" s="15"/>
      <c r="AX395" s="15"/>
      <c r="AY395" s="15"/>
      <c r="AZ395" s="15"/>
      <c r="BA395" s="15"/>
      <c r="BB395" s="15"/>
      <c r="BC395" s="15"/>
      <c r="BD395" s="15"/>
      <c r="BE395" s="15"/>
      <c r="BF395" s="15"/>
    </row>
    <row r="396" ht="12.75" customHeight="1">
      <c r="G396" s="204"/>
      <c r="AP396" s="15"/>
      <c r="AQ396" s="15"/>
      <c r="AR396" s="15"/>
      <c r="AS396" s="15"/>
      <c r="AT396" s="15"/>
      <c r="AU396" s="15"/>
      <c r="AV396" s="15"/>
      <c r="AW396" s="15"/>
      <c r="AX396" s="15"/>
      <c r="AY396" s="15"/>
      <c r="AZ396" s="15"/>
      <c r="BA396" s="15"/>
      <c r="BB396" s="15"/>
      <c r="BC396" s="15"/>
      <c r="BD396" s="15"/>
      <c r="BE396" s="15"/>
      <c r="BF396" s="15"/>
    </row>
    <row r="397" ht="12.75" customHeight="1">
      <c r="G397" s="204"/>
      <c r="AP397" s="15"/>
      <c r="AQ397" s="15"/>
      <c r="AR397" s="15"/>
      <c r="AS397" s="15"/>
      <c r="AT397" s="15"/>
      <c r="AU397" s="15"/>
      <c r="AV397" s="15"/>
      <c r="AW397" s="15"/>
      <c r="AX397" s="15"/>
      <c r="AY397" s="15"/>
      <c r="AZ397" s="15"/>
      <c r="BA397" s="15"/>
      <c r="BB397" s="15"/>
      <c r="BC397" s="15"/>
      <c r="BD397" s="15"/>
      <c r="BE397" s="15"/>
      <c r="BF397" s="15"/>
    </row>
    <row r="398" ht="12.75" customHeight="1">
      <c r="G398" s="204"/>
      <c r="AP398" s="15"/>
      <c r="AQ398" s="15"/>
      <c r="AR398" s="15"/>
      <c r="AS398" s="15"/>
      <c r="AT398" s="15"/>
      <c r="AU398" s="15"/>
      <c r="AV398" s="15"/>
      <c r="AW398" s="15"/>
      <c r="AX398" s="15"/>
      <c r="AY398" s="15"/>
      <c r="AZ398" s="15"/>
      <c r="BA398" s="15"/>
      <c r="BB398" s="15"/>
      <c r="BC398" s="15"/>
      <c r="BD398" s="15"/>
      <c r="BE398" s="15"/>
      <c r="BF398" s="15"/>
    </row>
    <row r="399" ht="12.75" customHeight="1">
      <c r="G399" s="204"/>
      <c r="AP399" s="15"/>
      <c r="AQ399" s="15"/>
      <c r="AR399" s="15"/>
      <c r="AS399" s="15"/>
      <c r="AT399" s="15"/>
      <c r="AU399" s="15"/>
      <c r="AV399" s="15"/>
      <c r="AW399" s="15"/>
      <c r="AX399" s="15"/>
      <c r="AY399" s="15"/>
      <c r="AZ399" s="15"/>
      <c r="BA399" s="15"/>
      <c r="BB399" s="15"/>
      <c r="BC399" s="15"/>
      <c r="BD399" s="15"/>
      <c r="BE399" s="15"/>
      <c r="BF399" s="15"/>
    </row>
    <row r="400" ht="12.75" customHeight="1">
      <c r="G400" s="204"/>
      <c r="AP400" s="15"/>
      <c r="AQ400" s="15"/>
      <c r="AR400" s="15"/>
      <c r="AS400" s="15"/>
      <c r="AT400" s="15"/>
      <c r="AU400" s="15"/>
      <c r="AV400" s="15"/>
      <c r="AW400" s="15"/>
      <c r="AX400" s="15"/>
      <c r="AY400" s="15"/>
      <c r="AZ400" s="15"/>
      <c r="BA400" s="15"/>
      <c r="BB400" s="15"/>
      <c r="BC400" s="15"/>
      <c r="BD400" s="15"/>
      <c r="BE400" s="15"/>
      <c r="BF400" s="15"/>
    </row>
    <row r="401" ht="12.75" customHeight="1">
      <c r="G401" s="204"/>
      <c r="AP401" s="15"/>
      <c r="AQ401" s="15"/>
      <c r="AR401" s="15"/>
      <c r="AS401" s="15"/>
      <c r="AT401" s="15"/>
      <c r="AU401" s="15"/>
      <c r="AV401" s="15"/>
      <c r="AW401" s="15"/>
      <c r="AX401" s="15"/>
      <c r="AY401" s="15"/>
      <c r="AZ401" s="15"/>
      <c r="BA401" s="15"/>
      <c r="BB401" s="15"/>
      <c r="BC401" s="15"/>
      <c r="BD401" s="15"/>
      <c r="BE401" s="15"/>
      <c r="BF401" s="15"/>
    </row>
    <row r="402" ht="12.75" customHeight="1">
      <c r="G402" s="204"/>
      <c r="AP402" s="15"/>
      <c r="AQ402" s="15"/>
      <c r="AR402" s="15"/>
      <c r="AS402" s="15"/>
      <c r="AT402" s="15"/>
      <c r="AU402" s="15"/>
      <c r="AV402" s="15"/>
      <c r="AW402" s="15"/>
      <c r="AX402" s="15"/>
      <c r="AY402" s="15"/>
      <c r="AZ402" s="15"/>
      <c r="BA402" s="15"/>
      <c r="BB402" s="15"/>
      <c r="BC402" s="15"/>
      <c r="BD402" s="15"/>
      <c r="BE402" s="15"/>
      <c r="BF402" s="15"/>
    </row>
    <row r="403" ht="12.75" customHeight="1">
      <c r="G403" s="204"/>
      <c r="AP403" s="15"/>
      <c r="AQ403" s="15"/>
      <c r="AR403" s="15"/>
      <c r="AS403" s="15"/>
      <c r="AT403" s="15"/>
      <c r="AU403" s="15"/>
      <c r="AV403" s="15"/>
      <c r="AW403" s="15"/>
      <c r="AX403" s="15"/>
      <c r="AY403" s="15"/>
      <c r="AZ403" s="15"/>
      <c r="BA403" s="15"/>
      <c r="BB403" s="15"/>
      <c r="BC403" s="15"/>
      <c r="BD403" s="15"/>
      <c r="BE403" s="15"/>
      <c r="BF403" s="15"/>
    </row>
    <row r="404" ht="12.75" customHeight="1">
      <c r="G404" s="204"/>
      <c r="AP404" s="15"/>
      <c r="AQ404" s="15"/>
      <c r="AR404" s="15"/>
      <c r="AS404" s="15"/>
      <c r="AT404" s="15"/>
      <c r="AU404" s="15"/>
      <c r="AV404" s="15"/>
      <c r="AW404" s="15"/>
      <c r="AX404" s="15"/>
      <c r="AY404" s="15"/>
      <c r="AZ404" s="15"/>
      <c r="BA404" s="15"/>
      <c r="BB404" s="15"/>
      <c r="BC404" s="15"/>
      <c r="BD404" s="15"/>
      <c r="BE404" s="15"/>
      <c r="BF404" s="15"/>
    </row>
    <row r="405" ht="12.75" customHeight="1">
      <c r="G405" s="204"/>
      <c r="AP405" s="15"/>
      <c r="AQ405" s="15"/>
      <c r="AR405" s="15"/>
      <c r="AS405" s="15"/>
      <c r="AT405" s="15"/>
      <c r="AU405" s="15"/>
      <c r="AV405" s="15"/>
      <c r="AW405" s="15"/>
      <c r="AX405" s="15"/>
      <c r="AY405" s="15"/>
      <c r="AZ405" s="15"/>
      <c r="BA405" s="15"/>
      <c r="BB405" s="15"/>
      <c r="BC405" s="15"/>
      <c r="BD405" s="15"/>
      <c r="BE405" s="15"/>
      <c r="BF405" s="15"/>
    </row>
    <row r="406" ht="12.75" customHeight="1">
      <c r="G406" s="204"/>
      <c r="AP406" s="15"/>
      <c r="AQ406" s="15"/>
      <c r="AR406" s="15"/>
      <c r="AS406" s="15"/>
      <c r="AT406" s="15"/>
      <c r="AU406" s="15"/>
      <c r="AV406" s="15"/>
      <c r="AW406" s="15"/>
      <c r="AX406" s="15"/>
      <c r="AY406" s="15"/>
      <c r="AZ406" s="15"/>
      <c r="BA406" s="15"/>
      <c r="BB406" s="15"/>
      <c r="BC406" s="15"/>
      <c r="BD406" s="15"/>
      <c r="BE406" s="15"/>
      <c r="BF406" s="15"/>
    </row>
    <row r="407" ht="12.75" customHeight="1">
      <c r="G407" s="204"/>
      <c r="AP407" s="15"/>
      <c r="AQ407" s="15"/>
      <c r="AR407" s="15"/>
      <c r="AS407" s="15"/>
      <c r="AT407" s="15"/>
      <c r="AU407" s="15"/>
      <c r="AV407" s="15"/>
      <c r="AW407" s="15"/>
      <c r="AX407" s="15"/>
      <c r="AY407" s="15"/>
      <c r="AZ407" s="15"/>
      <c r="BA407" s="15"/>
      <c r="BB407" s="15"/>
      <c r="BC407" s="15"/>
      <c r="BD407" s="15"/>
      <c r="BE407" s="15"/>
      <c r="BF407" s="15"/>
    </row>
    <row r="408" ht="12.75" customHeight="1">
      <c r="G408" s="204"/>
      <c r="AP408" s="15"/>
      <c r="AQ408" s="15"/>
      <c r="AR408" s="15"/>
      <c r="AS408" s="15"/>
      <c r="AT408" s="15"/>
      <c r="AU408" s="15"/>
      <c r="AV408" s="15"/>
      <c r="AW408" s="15"/>
      <c r="AX408" s="15"/>
      <c r="AY408" s="15"/>
      <c r="AZ408" s="15"/>
      <c r="BA408" s="15"/>
      <c r="BB408" s="15"/>
      <c r="BC408" s="15"/>
      <c r="BD408" s="15"/>
      <c r="BE408" s="15"/>
      <c r="BF408" s="15"/>
    </row>
    <row r="409" ht="12.75" customHeight="1">
      <c r="G409" s="204"/>
      <c r="AP409" s="15"/>
      <c r="AQ409" s="15"/>
      <c r="AR409" s="15"/>
      <c r="AS409" s="15"/>
      <c r="AT409" s="15"/>
      <c r="AU409" s="15"/>
      <c r="AV409" s="15"/>
      <c r="AW409" s="15"/>
      <c r="AX409" s="15"/>
      <c r="AY409" s="15"/>
      <c r="AZ409" s="15"/>
      <c r="BA409" s="15"/>
      <c r="BB409" s="15"/>
      <c r="BC409" s="15"/>
      <c r="BD409" s="15"/>
      <c r="BE409" s="15"/>
      <c r="BF409" s="15"/>
    </row>
    <row r="410" ht="12.75" customHeight="1">
      <c r="G410" s="204"/>
      <c r="AP410" s="15"/>
      <c r="AQ410" s="15"/>
      <c r="AR410" s="15"/>
      <c r="AS410" s="15"/>
      <c r="AT410" s="15"/>
      <c r="AU410" s="15"/>
      <c r="AV410" s="15"/>
      <c r="AW410" s="15"/>
      <c r="AX410" s="15"/>
      <c r="AY410" s="15"/>
      <c r="AZ410" s="15"/>
      <c r="BA410" s="15"/>
      <c r="BB410" s="15"/>
      <c r="BC410" s="15"/>
      <c r="BD410" s="15"/>
      <c r="BE410" s="15"/>
      <c r="BF410" s="15"/>
    </row>
    <row r="411" ht="12.75" customHeight="1">
      <c r="G411" s="204"/>
      <c r="AP411" s="15"/>
      <c r="AQ411" s="15"/>
      <c r="AR411" s="15"/>
      <c r="AS411" s="15"/>
      <c r="AT411" s="15"/>
      <c r="AU411" s="15"/>
      <c r="AV411" s="15"/>
      <c r="AW411" s="15"/>
      <c r="AX411" s="15"/>
      <c r="AY411" s="15"/>
      <c r="AZ411" s="15"/>
      <c r="BA411" s="15"/>
      <c r="BB411" s="15"/>
      <c r="BC411" s="15"/>
      <c r="BD411" s="15"/>
      <c r="BE411" s="15"/>
      <c r="BF411" s="15"/>
    </row>
    <row r="412" ht="12.75" customHeight="1">
      <c r="G412" s="204"/>
      <c r="AP412" s="15"/>
      <c r="AQ412" s="15"/>
      <c r="AR412" s="15"/>
      <c r="AS412" s="15"/>
      <c r="AT412" s="15"/>
      <c r="AU412" s="15"/>
      <c r="AV412" s="15"/>
      <c r="AW412" s="15"/>
      <c r="AX412" s="15"/>
      <c r="AY412" s="15"/>
      <c r="AZ412" s="15"/>
      <c r="BA412" s="15"/>
      <c r="BB412" s="15"/>
      <c r="BC412" s="15"/>
      <c r="BD412" s="15"/>
      <c r="BE412" s="15"/>
      <c r="BF412" s="15"/>
    </row>
    <row r="413" ht="12.75" customHeight="1">
      <c r="G413" s="204"/>
      <c r="AP413" s="15"/>
      <c r="AQ413" s="15"/>
      <c r="AR413" s="15"/>
      <c r="AS413" s="15"/>
      <c r="AT413" s="15"/>
      <c r="AU413" s="15"/>
      <c r="AV413" s="15"/>
      <c r="AW413" s="15"/>
      <c r="AX413" s="15"/>
      <c r="AY413" s="15"/>
      <c r="AZ413" s="15"/>
      <c r="BA413" s="15"/>
      <c r="BB413" s="15"/>
      <c r="BC413" s="15"/>
      <c r="BD413" s="15"/>
      <c r="BE413" s="15"/>
      <c r="BF413" s="15"/>
    </row>
    <row r="414" ht="12.75" customHeight="1">
      <c r="G414" s="204"/>
      <c r="AP414" s="15"/>
      <c r="AQ414" s="15"/>
      <c r="AR414" s="15"/>
      <c r="AS414" s="15"/>
      <c r="AT414" s="15"/>
      <c r="AU414" s="15"/>
      <c r="AV414" s="15"/>
      <c r="AW414" s="15"/>
      <c r="AX414" s="15"/>
      <c r="AY414" s="15"/>
      <c r="AZ414" s="15"/>
      <c r="BA414" s="15"/>
      <c r="BB414" s="15"/>
      <c r="BC414" s="15"/>
      <c r="BD414" s="15"/>
      <c r="BE414" s="15"/>
      <c r="BF414" s="15"/>
    </row>
    <row r="415" ht="12.75" customHeight="1">
      <c r="G415" s="204"/>
      <c r="AP415" s="15"/>
      <c r="AQ415" s="15"/>
      <c r="AR415" s="15"/>
      <c r="AS415" s="15"/>
      <c r="AT415" s="15"/>
      <c r="AU415" s="15"/>
      <c r="AV415" s="15"/>
      <c r="AW415" s="15"/>
      <c r="AX415" s="15"/>
      <c r="AY415" s="15"/>
      <c r="AZ415" s="15"/>
      <c r="BA415" s="15"/>
      <c r="BB415" s="15"/>
      <c r="BC415" s="15"/>
      <c r="BD415" s="15"/>
      <c r="BE415" s="15"/>
      <c r="BF415" s="15"/>
    </row>
    <row r="416" ht="12.75" customHeight="1">
      <c r="G416" s="204"/>
      <c r="AP416" s="15"/>
      <c r="AQ416" s="15"/>
      <c r="AR416" s="15"/>
      <c r="AS416" s="15"/>
      <c r="AT416" s="15"/>
      <c r="AU416" s="15"/>
      <c r="AV416" s="15"/>
      <c r="AW416" s="15"/>
      <c r="AX416" s="15"/>
      <c r="AY416" s="15"/>
      <c r="AZ416" s="15"/>
      <c r="BA416" s="15"/>
      <c r="BB416" s="15"/>
      <c r="BC416" s="15"/>
      <c r="BD416" s="15"/>
      <c r="BE416" s="15"/>
      <c r="BF416" s="15"/>
    </row>
    <row r="417" ht="12.75" customHeight="1">
      <c r="G417" s="204"/>
      <c r="AP417" s="15"/>
      <c r="AQ417" s="15"/>
      <c r="AR417" s="15"/>
      <c r="AS417" s="15"/>
      <c r="AT417" s="15"/>
      <c r="AU417" s="15"/>
      <c r="AV417" s="15"/>
      <c r="AW417" s="15"/>
      <c r="AX417" s="15"/>
      <c r="AY417" s="15"/>
      <c r="AZ417" s="15"/>
      <c r="BA417" s="15"/>
      <c r="BB417" s="15"/>
      <c r="BC417" s="15"/>
      <c r="BD417" s="15"/>
      <c r="BE417" s="15"/>
      <c r="BF417" s="15"/>
    </row>
    <row r="418" ht="12.75" customHeight="1">
      <c r="G418" s="204"/>
      <c r="AP418" s="15"/>
      <c r="AQ418" s="15"/>
      <c r="AR418" s="15"/>
      <c r="AS418" s="15"/>
      <c r="AT418" s="15"/>
      <c r="AU418" s="15"/>
      <c r="AV418" s="15"/>
      <c r="AW418" s="15"/>
      <c r="AX418" s="15"/>
      <c r="AY418" s="15"/>
      <c r="AZ418" s="15"/>
      <c r="BA418" s="15"/>
      <c r="BB418" s="15"/>
      <c r="BC418" s="15"/>
      <c r="BD418" s="15"/>
      <c r="BE418" s="15"/>
      <c r="BF418" s="15"/>
    </row>
    <row r="419" ht="12.75" customHeight="1">
      <c r="G419" s="204"/>
      <c r="AP419" s="15"/>
      <c r="AQ419" s="15"/>
      <c r="AR419" s="15"/>
      <c r="AS419" s="15"/>
      <c r="AT419" s="15"/>
      <c r="AU419" s="15"/>
      <c r="AV419" s="15"/>
      <c r="AW419" s="15"/>
      <c r="AX419" s="15"/>
      <c r="AY419" s="15"/>
      <c r="AZ419" s="15"/>
      <c r="BA419" s="15"/>
      <c r="BB419" s="15"/>
      <c r="BC419" s="15"/>
      <c r="BD419" s="15"/>
      <c r="BE419" s="15"/>
      <c r="BF419" s="15"/>
    </row>
    <row r="420" ht="12.75" customHeight="1">
      <c r="G420" s="204"/>
      <c r="AP420" s="15"/>
      <c r="AQ420" s="15"/>
      <c r="AR420" s="15"/>
      <c r="AS420" s="15"/>
      <c r="AT420" s="15"/>
      <c r="AU420" s="15"/>
      <c r="AV420" s="15"/>
      <c r="AW420" s="15"/>
      <c r="AX420" s="15"/>
      <c r="AY420" s="15"/>
      <c r="AZ420" s="15"/>
      <c r="BA420" s="15"/>
      <c r="BB420" s="15"/>
      <c r="BC420" s="15"/>
      <c r="BD420" s="15"/>
      <c r="BE420" s="15"/>
      <c r="BF420" s="15"/>
    </row>
    <row r="421" ht="12.75" customHeight="1">
      <c r="G421" s="204"/>
      <c r="AP421" s="15"/>
      <c r="AQ421" s="15"/>
      <c r="AR421" s="15"/>
      <c r="AS421" s="15"/>
      <c r="AT421" s="15"/>
      <c r="AU421" s="15"/>
      <c r="AV421" s="15"/>
      <c r="AW421" s="15"/>
      <c r="AX421" s="15"/>
      <c r="AY421" s="15"/>
      <c r="AZ421" s="15"/>
      <c r="BA421" s="15"/>
      <c r="BB421" s="15"/>
      <c r="BC421" s="15"/>
      <c r="BD421" s="15"/>
      <c r="BE421" s="15"/>
      <c r="BF421" s="15"/>
    </row>
    <row r="422" ht="12.75" customHeight="1">
      <c r="G422" s="204"/>
      <c r="AP422" s="15"/>
      <c r="AQ422" s="15"/>
      <c r="AR422" s="15"/>
      <c r="AS422" s="15"/>
      <c r="AT422" s="15"/>
      <c r="AU422" s="15"/>
      <c r="AV422" s="15"/>
      <c r="AW422" s="15"/>
      <c r="AX422" s="15"/>
      <c r="AY422" s="15"/>
      <c r="AZ422" s="15"/>
      <c r="BA422" s="15"/>
      <c r="BB422" s="15"/>
      <c r="BC422" s="15"/>
      <c r="BD422" s="15"/>
      <c r="BE422" s="15"/>
      <c r="BF422" s="15"/>
    </row>
    <row r="423" ht="12.75" customHeight="1">
      <c r="G423" s="204"/>
      <c r="AP423" s="15"/>
      <c r="AQ423" s="15"/>
      <c r="AR423" s="15"/>
      <c r="AS423" s="15"/>
      <c r="AT423" s="15"/>
      <c r="AU423" s="15"/>
      <c r="AV423" s="15"/>
      <c r="AW423" s="15"/>
      <c r="AX423" s="15"/>
      <c r="AY423" s="15"/>
      <c r="AZ423" s="15"/>
      <c r="BA423" s="15"/>
      <c r="BB423" s="15"/>
      <c r="BC423" s="15"/>
      <c r="BD423" s="15"/>
      <c r="BE423" s="15"/>
      <c r="BF423" s="15"/>
    </row>
    <row r="424" ht="12.75" customHeight="1">
      <c r="G424" s="204"/>
      <c r="AP424" s="15"/>
      <c r="AQ424" s="15"/>
      <c r="AR424" s="15"/>
      <c r="AS424" s="15"/>
      <c r="AT424" s="15"/>
      <c r="AU424" s="15"/>
      <c r="AV424" s="15"/>
      <c r="AW424" s="15"/>
      <c r="AX424" s="15"/>
      <c r="AY424" s="15"/>
      <c r="AZ424" s="15"/>
      <c r="BA424" s="15"/>
      <c r="BB424" s="15"/>
      <c r="BC424" s="15"/>
      <c r="BD424" s="15"/>
      <c r="BE424" s="15"/>
      <c r="BF424" s="15"/>
    </row>
    <row r="425" ht="12.75" customHeight="1">
      <c r="G425" s="204"/>
      <c r="AP425" s="15"/>
      <c r="AQ425" s="15"/>
      <c r="AR425" s="15"/>
      <c r="AS425" s="15"/>
      <c r="AT425" s="15"/>
      <c r="AU425" s="15"/>
      <c r="AV425" s="15"/>
      <c r="AW425" s="15"/>
      <c r="AX425" s="15"/>
      <c r="AY425" s="15"/>
      <c r="AZ425" s="15"/>
      <c r="BA425" s="15"/>
      <c r="BB425" s="15"/>
      <c r="BC425" s="15"/>
      <c r="BD425" s="15"/>
      <c r="BE425" s="15"/>
      <c r="BF425" s="15"/>
    </row>
    <row r="426" ht="12.75" customHeight="1">
      <c r="G426" s="204"/>
      <c r="AP426" s="15"/>
      <c r="AQ426" s="15"/>
      <c r="AR426" s="15"/>
      <c r="AS426" s="15"/>
      <c r="AT426" s="15"/>
      <c r="AU426" s="15"/>
      <c r="AV426" s="15"/>
      <c r="AW426" s="15"/>
      <c r="AX426" s="15"/>
      <c r="AY426" s="15"/>
      <c r="AZ426" s="15"/>
      <c r="BA426" s="15"/>
      <c r="BB426" s="15"/>
      <c r="BC426" s="15"/>
      <c r="BD426" s="15"/>
      <c r="BE426" s="15"/>
      <c r="BF426" s="15"/>
    </row>
    <row r="427" ht="12.75" customHeight="1">
      <c r="G427" s="204"/>
      <c r="AP427" s="15"/>
      <c r="AQ427" s="15"/>
      <c r="AR427" s="15"/>
      <c r="AS427" s="15"/>
      <c r="AT427" s="15"/>
      <c r="AU427" s="15"/>
      <c r="AV427" s="15"/>
      <c r="AW427" s="15"/>
      <c r="AX427" s="15"/>
      <c r="AY427" s="15"/>
      <c r="AZ427" s="15"/>
      <c r="BA427" s="15"/>
      <c r="BB427" s="15"/>
      <c r="BC427" s="15"/>
      <c r="BD427" s="15"/>
      <c r="BE427" s="15"/>
      <c r="BF427" s="15"/>
    </row>
    <row r="428" ht="12.75" customHeight="1">
      <c r="G428" s="204"/>
      <c r="AP428" s="15"/>
      <c r="AQ428" s="15"/>
      <c r="AR428" s="15"/>
      <c r="AS428" s="15"/>
      <c r="AT428" s="15"/>
      <c r="AU428" s="15"/>
      <c r="AV428" s="15"/>
      <c r="AW428" s="15"/>
      <c r="AX428" s="15"/>
      <c r="AY428" s="15"/>
      <c r="AZ428" s="15"/>
      <c r="BA428" s="15"/>
      <c r="BB428" s="15"/>
      <c r="BC428" s="15"/>
      <c r="BD428" s="15"/>
      <c r="BE428" s="15"/>
      <c r="BF428" s="15"/>
    </row>
    <row r="429" ht="12.75" customHeight="1">
      <c r="G429" s="204"/>
      <c r="AP429" s="15"/>
      <c r="AQ429" s="15"/>
      <c r="AR429" s="15"/>
      <c r="AS429" s="15"/>
      <c r="AT429" s="15"/>
      <c r="AU429" s="15"/>
      <c r="AV429" s="15"/>
      <c r="AW429" s="15"/>
      <c r="AX429" s="15"/>
      <c r="AY429" s="15"/>
      <c r="AZ429" s="15"/>
      <c r="BA429" s="15"/>
      <c r="BB429" s="15"/>
      <c r="BC429" s="15"/>
      <c r="BD429" s="15"/>
      <c r="BE429" s="15"/>
      <c r="BF429" s="15"/>
    </row>
    <row r="430" ht="12.75" customHeight="1">
      <c r="G430" s="204"/>
      <c r="AP430" s="15"/>
      <c r="AQ430" s="15"/>
      <c r="AR430" s="15"/>
      <c r="AS430" s="15"/>
      <c r="AT430" s="15"/>
      <c r="AU430" s="15"/>
      <c r="AV430" s="15"/>
      <c r="AW430" s="15"/>
      <c r="AX430" s="15"/>
      <c r="AY430" s="15"/>
      <c r="AZ430" s="15"/>
      <c r="BA430" s="15"/>
      <c r="BB430" s="15"/>
      <c r="BC430" s="15"/>
      <c r="BD430" s="15"/>
      <c r="BE430" s="15"/>
      <c r="BF430" s="15"/>
    </row>
    <row r="431" ht="12.75" customHeight="1">
      <c r="G431" s="204"/>
      <c r="AP431" s="15"/>
      <c r="AQ431" s="15"/>
      <c r="AR431" s="15"/>
      <c r="AS431" s="15"/>
      <c r="AT431" s="15"/>
      <c r="AU431" s="15"/>
      <c r="AV431" s="15"/>
      <c r="AW431" s="15"/>
      <c r="AX431" s="15"/>
      <c r="AY431" s="15"/>
      <c r="AZ431" s="15"/>
      <c r="BA431" s="15"/>
      <c r="BB431" s="15"/>
      <c r="BC431" s="15"/>
      <c r="BD431" s="15"/>
      <c r="BE431" s="15"/>
      <c r="BF431" s="15"/>
    </row>
    <row r="432" ht="12.75" customHeight="1">
      <c r="G432" s="204"/>
      <c r="AP432" s="15"/>
      <c r="AQ432" s="15"/>
      <c r="AR432" s="15"/>
      <c r="AS432" s="15"/>
      <c r="AT432" s="15"/>
      <c r="AU432" s="15"/>
      <c r="AV432" s="15"/>
      <c r="AW432" s="15"/>
      <c r="AX432" s="15"/>
      <c r="AY432" s="15"/>
      <c r="AZ432" s="15"/>
      <c r="BA432" s="15"/>
      <c r="BB432" s="15"/>
      <c r="BC432" s="15"/>
      <c r="BD432" s="15"/>
      <c r="BE432" s="15"/>
      <c r="BF432" s="15"/>
    </row>
    <row r="433" ht="12.75" customHeight="1">
      <c r="G433" s="204"/>
      <c r="AP433" s="15"/>
      <c r="AQ433" s="15"/>
      <c r="AR433" s="15"/>
      <c r="AS433" s="15"/>
      <c r="AT433" s="15"/>
      <c r="AU433" s="15"/>
      <c r="AV433" s="15"/>
      <c r="AW433" s="15"/>
      <c r="AX433" s="15"/>
      <c r="AY433" s="15"/>
      <c r="AZ433" s="15"/>
      <c r="BA433" s="15"/>
      <c r="BB433" s="15"/>
      <c r="BC433" s="15"/>
      <c r="BD433" s="15"/>
      <c r="BE433" s="15"/>
      <c r="BF433" s="15"/>
    </row>
    <row r="434" ht="12.75" customHeight="1">
      <c r="G434" s="204"/>
      <c r="AP434" s="15"/>
      <c r="AQ434" s="15"/>
      <c r="AR434" s="15"/>
      <c r="AS434" s="15"/>
      <c r="AT434" s="15"/>
      <c r="AU434" s="15"/>
      <c r="AV434" s="15"/>
      <c r="AW434" s="15"/>
      <c r="AX434" s="15"/>
      <c r="AY434" s="15"/>
      <c r="AZ434" s="15"/>
      <c r="BA434" s="15"/>
      <c r="BB434" s="15"/>
      <c r="BC434" s="15"/>
      <c r="BD434" s="15"/>
      <c r="BE434" s="15"/>
      <c r="BF434" s="15"/>
    </row>
    <row r="435" ht="12.75" customHeight="1">
      <c r="G435" s="204"/>
      <c r="AP435" s="15"/>
      <c r="AQ435" s="15"/>
      <c r="AR435" s="15"/>
      <c r="AS435" s="15"/>
      <c r="AT435" s="15"/>
      <c r="AU435" s="15"/>
      <c r="AV435" s="15"/>
      <c r="AW435" s="15"/>
      <c r="AX435" s="15"/>
      <c r="AY435" s="15"/>
      <c r="AZ435" s="15"/>
      <c r="BA435" s="15"/>
      <c r="BB435" s="15"/>
      <c r="BC435" s="15"/>
      <c r="BD435" s="15"/>
      <c r="BE435" s="15"/>
      <c r="BF435" s="15"/>
    </row>
    <row r="436" ht="12.75" customHeight="1">
      <c r="G436" s="204"/>
      <c r="AP436" s="15"/>
      <c r="AQ436" s="15"/>
      <c r="AR436" s="15"/>
      <c r="AS436" s="15"/>
      <c r="AT436" s="15"/>
      <c r="AU436" s="15"/>
      <c r="AV436" s="15"/>
      <c r="AW436" s="15"/>
      <c r="AX436" s="15"/>
      <c r="AY436" s="15"/>
      <c r="AZ436" s="15"/>
      <c r="BA436" s="15"/>
      <c r="BB436" s="15"/>
      <c r="BC436" s="15"/>
      <c r="BD436" s="15"/>
      <c r="BE436" s="15"/>
      <c r="BF436" s="15"/>
    </row>
    <row r="437" ht="12.75" customHeight="1">
      <c r="G437" s="204"/>
      <c r="AP437" s="15"/>
      <c r="AQ437" s="15"/>
      <c r="AR437" s="15"/>
      <c r="AS437" s="15"/>
      <c r="AT437" s="15"/>
      <c r="AU437" s="15"/>
      <c r="AV437" s="15"/>
      <c r="AW437" s="15"/>
      <c r="AX437" s="15"/>
      <c r="AY437" s="15"/>
      <c r="AZ437" s="15"/>
      <c r="BA437" s="15"/>
      <c r="BB437" s="15"/>
      <c r="BC437" s="15"/>
      <c r="BD437" s="15"/>
      <c r="BE437" s="15"/>
      <c r="BF437" s="15"/>
    </row>
    <row r="438" ht="12.75" customHeight="1">
      <c r="G438" s="204"/>
      <c r="AP438" s="15"/>
      <c r="AQ438" s="15"/>
      <c r="AR438" s="15"/>
      <c r="AS438" s="15"/>
      <c r="AT438" s="15"/>
      <c r="AU438" s="15"/>
      <c r="AV438" s="15"/>
      <c r="AW438" s="15"/>
      <c r="AX438" s="15"/>
      <c r="AY438" s="15"/>
      <c r="AZ438" s="15"/>
      <c r="BA438" s="15"/>
      <c r="BB438" s="15"/>
      <c r="BC438" s="15"/>
      <c r="BD438" s="15"/>
      <c r="BE438" s="15"/>
      <c r="BF438" s="15"/>
    </row>
    <row r="439" ht="12.75" customHeight="1">
      <c r="G439" s="204"/>
      <c r="AP439" s="15"/>
      <c r="AQ439" s="15"/>
      <c r="AR439" s="15"/>
      <c r="AS439" s="15"/>
      <c r="AT439" s="15"/>
      <c r="AU439" s="15"/>
      <c r="AV439" s="15"/>
      <c r="AW439" s="15"/>
      <c r="AX439" s="15"/>
      <c r="AY439" s="15"/>
      <c r="AZ439" s="15"/>
      <c r="BA439" s="15"/>
      <c r="BB439" s="15"/>
      <c r="BC439" s="15"/>
      <c r="BD439" s="15"/>
      <c r="BE439" s="15"/>
      <c r="BF439" s="15"/>
    </row>
    <row r="440" ht="12.75" customHeight="1">
      <c r="G440" s="204"/>
      <c r="AP440" s="15"/>
      <c r="AQ440" s="15"/>
      <c r="AR440" s="15"/>
      <c r="AS440" s="15"/>
      <c r="AT440" s="15"/>
      <c r="AU440" s="15"/>
      <c r="AV440" s="15"/>
      <c r="AW440" s="15"/>
      <c r="AX440" s="15"/>
      <c r="AY440" s="15"/>
      <c r="AZ440" s="15"/>
      <c r="BA440" s="15"/>
      <c r="BB440" s="15"/>
      <c r="BC440" s="15"/>
      <c r="BD440" s="15"/>
      <c r="BE440" s="15"/>
      <c r="BF440" s="15"/>
    </row>
    <row r="441" ht="12.75" customHeight="1">
      <c r="G441" s="204"/>
      <c r="AP441" s="15"/>
      <c r="AQ441" s="15"/>
      <c r="AR441" s="15"/>
      <c r="AS441" s="15"/>
      <c r="AT441" s="15"/>
      <c r="AU441" s="15"/>
      <c r="AV441" s="15"/>
      <c r="AW441" s="15"/>
      <c r="AX441" s="15"/>
      <c r="AY441" s="15"/>
      <c r="AZ441" s="15"/>
      <c r="BA441" s="15"/>
      <c r="BB441" s="15"/>
      <c r="BC441" s="15"/>
      <c r="BD441" s="15"/>
      <c r="BE441" s="15"/>
      <c r="BF441" s="15"/>
    </row>
    <row r="442" ht="12.75" customHeight="1">
      <c r="G442" s="204"/>
      <c r="AP442" s="15"/>
      <c r="AQ442" s="15"/>
      <c r="AR442" s="15"/>
      <c r="AS442" s="15"/>
      <c r="AT442" s="15"/>
      <c r="AU442" s="15"/>
      <c r="AV442" s="15"/>
      <c r="AW442" s="15"/>
      <c r="AX442" s="15"/>
      <c r="AY442" s="15"/>
      <c r="AZ442" s="15"/>
      <c r="BA442" s="15"/>
      <c r="BB442" s="15"/>
      <c r="BC442" s="15"/>
      <c r="BD442" s="15"/>
      <c r="BE442" s="15"/>
      <c r="BF442" s="15"/>
    </row>
    <row r="443" ht="12.75" customHeight="1">
      <c r="G443" s="204"/>
      <c r="AP443" s="15"/>
      <c r="AQ443" s="15"/>
      <c r="AR443" s="15"/>
      <c r="AS443" s="15"/>
      <c r="AT443" s="15"/>
      <c r="AU443" s="15"/>
      <c r="AV443" s="15"/>
      <c r="AW443" s="15"/>
      <c r="AX443" s="15"/>
      <c r="AY443" s="15"/>
      <c r="AZ443" s="15"/>
      <c r="BA443" s="15"/>
      <c r="BB443" s="15"/>
      <c r="BC443" s="15"/>
      <c r="BD443" s="15"/>
      <c r="BE443" s="15"/>
      <c r="BF443" s="15"/>
    </row>
    <row r="444" ht="12.75" customHeight="1">
      <c r="G444" s="204"/>
      <c r="AP444" s="15"/>
      <c r="AQ444" s="15"/>
      <c r="AR444" s="15"/>
      <c r="AS444" s="15"/>
      <c r="AT444" s="15"/>
      <c r="AU444" s="15"/>
      <c r="AV444" s="15"/>
      <c r="AW444" s="15"/>
      <c r="AX444" s="15"/>
      <c r="AY444" s="15"/>
      <c r="AZ444" s="15"/>
      <c r="BA444" s="15"/>
      <c r="BB444" s="15"/>
      <c r="BC444" s="15"/>
      <c r="BD444" s="15"/>
      <c r="BE444" s="15"/>
      <c r="BF444" s="15"/>
    </row>
    <row r="445" ht="12.75" customHeight="1">
      <c r="G445" s="204"/>
      <c r="AP445" s="15"/>
      <c r="AQ445" s="15"/>
      <c r="AR445" s="15"/>
      <c r="AS445" s="15"/>
      <c r="AT445" s="15"/>
      <c r="AU445" s="15"/>
      <c r="AV445" s="15"/>
      <c r="AW445" s="15"/>
      <c r="AX445" s="15"/>
      <c r="AY445" s="15"/>
      <c r="AZ445" s="15"/>
      <c r="BA445" s="15"/>
      <c r="BB445" s="15"/>
      <c r="BC445" s="15"/>
      <c r="BD445" s="15"/>
      <c r="BE445" s="15"/>
      <c r="BF445" s="15"/>
    </row>
    <row r="446" ht="12.75" customHeight="1">
      <c r="G446" s="204"/>
      <c r="AP446" s="15"/>
      <c r="AQ446" s="15"/>
      <c r="AR446" s="15"/>
      <c r="AS446" s="15"/>
      <c r="AT446" s="15"/>
      <c r="AU446" s="15"/>
      <c r="AV446" s="15"/>
      <c r="AW446" s="15"/>
      <c r="AX446" s="15"/>
      <c r="AY446" s="15"/>
      <c r="AZ446" s="15"/>
      <c r="BA446" s="15"/>
      <c r="BB446" s="15"/>
      <c r="BC446" s="15"/>
      <c r="BD446" s="15"/>
      <c r="BE446" s="15"/>
      <c r="BF446" s="15"/>
    </row>
    <row r="447" ht="12.75" customHeight="1">
      <c r="G447" s="204"/>
      <c r="AP447" s="15"/>
      <c r="AQ447" s="15"/>
      <c r="AR447" s="15"/>
      <c r="AS447" s="15"/>
      <c r="AT447" s="15"/>
      <c r="AU447" s="15"/>
      <c r="AV447" s="15"/>
      <c r="AW447" s="15"/>
      <c r="AX447" s="15"/>
      <c r="AY447" s="15"/>
      <c r="AZ447" s="15"/>
      <c r="BA447" s="15"/>
      <c r="BB447" s="15"/>
      <c r="BC447" s="15"/>
      <c r="BD447" s="15"/>
      <c r="BE447" s="15"/>
      <c r="BF447" s="15"/>
    </row>
    <row r="448" ht="12.75" customHeight="1">
      <c r="G448" s="204"/>
      <c r="AP448" s="15"/>
      <c r="AQ448" s="15"/>
      <c r="AR448" s="15"/>
      <c r="AS448" s="15"/>
      <c r="AT448" s="15"/>
      <c r="AU448" s="15"/>
      <c r="AV448" s="15"/>
      <c r="AW448" s="15"/>
      <c r="AX448" s="15"/>
      <c r="AY448" s="15"/>
      <c r="AZ448" s="15"/>
      <c r="BA448" s="15"/>
      <c r="BB448" s="15"/>
      <c r="BC448" s="15"/>
      <c r="BD448" s="15"/>
      <c r="BE448" s="15"/>
      <c r="BF448" s="15"/>
    </row>
    <row r="449" ht="12.75" customHeight="1">
      <c r="G449" s="204"/>
      <c r="AP449" s="15"/>
      <c r="AQ449" s="15"/>
      <c r="AR449" s="15"/>
      <c r="AS449" s="15"/>
      <c r="AT449" s="15"/>
      <c r="AU449" s="15"/>
      <c r="AV449" s="15"/>
      <c r="AW449" s="15"/>
      <c r="AX449" s="15"/>
      <c r="AY449" s="15"/>
      <c r="AZ449" s="15"/>
      <c r="BA449" s="15"/>
      <c r="BB449" s="15"/>
      <c r="BC449" s="15"/>
      <c r="BD449" s="15"/>
      <c r="BE449" s="15"/>
      <c r="BF449" s="15"/>
    </row>
    <row r="450" ht="12.75" customHeight="1">
      <c r="G450" s="204"/>
      <c r="AP450" s="15"/>
      <c r="AQ450" s="15"/>
      <c r="AR450" s="15"/>
      <c r="AS450" s="15"/>
      <c r="AT450" s="15"/>
      <c r="AU450" s="15"/>
      <c r="AV450" s="15"/>
      <c r="AW450" s="15"/>
      <c r="AX450" s="15"/>
      <c r="AY450" s="15"/>
      <c r="AZ450" s="15"/>
      <c r="BA450" s="15"/>
      <c r="BB450" s="15"/>
      <c r="BC450" s="15"/>
      <c r="BD450" s="15"/>
      <c r="BE450" s="15"/>
      <c r="BF450" s="15"/>
    </row>
    <row r="451" ht="12.75" customHeight="1">
      <c r="G451" s="204"/>
      <c r="AP451" s="15"/>
      <c r="AQ451" s="15"/>
      <c r="AR451" s="15"/>
      <c r="AS451" s="15"/>
      <c r="AT451" s="15"/>
      <c r="AU451" s="15"/>
      <c r="AV451" s="15"/>
      <c r="AW451" s="15"/>
      <c r="AX451" s="15"/>
      <c r="AY451" s="15"/>
      <c r="AZ451" s="15"/>
      <c r="BA451" s="15"/>
      <c r="BB451" s="15"/>
      <c r="BC451" s="15"/>
      <c r="BD451" s="15"/>
      <c r="BE451" s="15"/>
      <c r="BF451" s="15"/>
    </row>
    <row r="452" ht="12.75" customHeight="1">
      <c r="G452" s="204"/>
      <c r="AP452" s="15"/>
      <c r="AQ452" s="15"/>
      <c r="AR452" s="15"/>
      <c r="AS452" s="15"/>
      <c r="AT452" s="15"/>
      <c r="AU452" s="15"/>
      <c r="AV452" s="15"/>
      <c r="AW452" s="15"/>
      <c r="AX452" s="15"/>
      <c r="AY452" s="15"/>
      <c r="AZ452" s="15"/>
      <c r="BA452" s="15"/>
      <c r="BB452" s="15"/>
      <c r="BC452" s="15"/>
      <c r="BD452" s="15"/>
      <c r="BE452" s="15"/>
      <c r="BF452" s="15"/>
    </row>
    <row r="453" ht="12.75" customHeight="1">
      <c r="G453" s="204"/>
      <c r="AP453" s="15"/>
      <c r="AQ453" s="15"/>
      <c r="AR453" s="15"/>
      <c r="AS453" s="15"/>
      <c r="AT453" s="15"/>
      <c r="AU453" s="15"/>
      <c r="AV453" s="15"/>
      <c r="AW453" s="15"/>
      <c r="AX453" s="15"/>
      <c r="AY453" s="15"/>
      <c r="AZ453" s="15"/>
      <c r="BA453" s="15"/>
      <c r="BB453" s="15"/>
      <c r="BC453" s="15"/>
      <c r="BD453" s="15"/>
      <c r="BE453" s="15"/>
      <c r="BF453" s="15"/>
    </row>
    <row r="454" ht="12.75" customHeight="1">
      <c r="G454" s="204"/>
      <c r="AP454" s="15"/>
      <c r="AQ454" s="15"/>
      <c r="AR454" s="15"/>
      <c r="AS454" s="15"/>
      <c r="AT454" s="15"/>
      <c r="AU454" s="15"/>
      <c r="AV454" s="15"/>
      <c r="AW454" s="15"/>
      <c r="AX454" s="15"/>
      <c r="AY454" s="15"/>
      <c r="AZ454" s="15"/>
      <c r="BA454" s="15"/>
      <c r="BB454" s="15"/>
      <c r="BC454" s="15"/>
      <c r="BD454" s="15"/>
      <c r="BE454" s="15"/>
      <c r="BF454" s="15"/>
    </row>
    <row r="455" ht="12.75" customHeight="1">
      <c r="G455" s="204"/>
      <c r="AP455" s="15"/>
      <c r="AQ455" s="15"/>
      <c r="AR455" s="15"/>
      <c r="AS455" s="15"/>
      <c r="AT455" s="15"/>
      <c r="AU455" s="15"/>
      <c r="AV455" s="15"/>
      <c r="AW455" s="15"/>
      <c r="AX455" s="15"/>
      <c r="AY455" s="15"/>
      <c r="AZ455" s="15"/>
      <c r="BA455" s="15"/>
      <c r="BB455" s="15"/>
      <c r="BC455" s="15"/>
      <c r="BD455" s="15"/>
      <c r="BE455" s="15"/>
      <c r="BF455" s="15"/>
    </row>
    <row r="456" ht="12.75" customHeight="1">
      <c r="G456" s="204"/>
      <c r="AP456" s="15"/>
      <c r="AQ456" s="15"/>
      <c r="AR456" s="15"/>
      <c r="AS456" s="15"/>
      <c r="AT456" s="15"/>
      <c r="AU456" s="15"/>
      <c r="AV456" s="15"/>
      <c r="AW456" s="15"/>
      <c r="AX456" s="15"/>
      <c r="AY456" s="15"/>
      <c r="AZ456" s="15"/>
      <c r="BA456" s="15"/>
      <c r="BB456" s="15"/>
      <c r="BC456" s="15"/>
      <c r="BD456" s="15"/>
      <c r="BE456" s="15"/>
      <c r="BF456" s="15"/>
    </row>
    <row r="457" ht="12.75" customHeight="1">
      <c r="G457" s="204"/>
      <c r="AP457" s="15"/>
      <c r="AQ457" s="15"/>
      <c r="AR457" s="15"/>
      <c r="AS457" s="15"/>
      <c r="AT457" s="15"/>
      <c r="AU457" s="15"/>
      <c r="AV457" s="15"/>
      <c r="AW457" s="15"/>
      <c r="AX457" s="15"/>
      <c r="AY457" s="15"/>
      <c r="AZ457" s="15"/>
      <c r="BA457" s="15"/>
      <c r="BB457" s="15"/>
      <c r="BC457" s="15"/>
      <c r="BD457" s="15"/>
      <c r="BE457" s="15"/>
      <c r="BF457" s="15"/>
    </row>
    <row r="458" ht="12.75" customHeight="1">
      <c r="G458" s="204"/>
      <c r="AP458" s="15"/>
      <c r="AQ458" s="15"/>
      <c r="AR458" s="15"/>
      <c r="AS458" s="15"/>
      <c r="AT458" s="15"/>
      <c r="AU458" s="15"/>
      <c r="AV458" s="15"/>
      <c r="AW458" s="15"/>
      <c r="AX458" s="15"/>
      <c r="AY458" s="15"/>
      <c r="AZ458" s="15"/>
      <c r="BA458" s="15"/>
      <c r="BB458" s="15"/>
      <c r="BC458" s="15"/>
      <c r="BD458" s="15"/>
      <c r="BE458" s="15"/>
      <c r="BF458" s="15"/>
    </row>
    <row r="459" ht="12.75" customHeight="1">
      <c r="G459" s="204"/>
      <c r="AP459" s="15"/>
      <c r="AQ459" s="15"/>
      <c r="AR459" s="15"/>
      <c r="AS459" s="15"/>
      <c r="AT459" s="15"/>
      <c r="AU459" s="15"/>
      <c r="AV459" s="15"/>
      <c r="AW459" s="15"/>
      <c r="AX459" s="15"/>
      <c r="AY459" s="15"/>
      <c r="AZ459" s="15"/>
      <c r="BA459" s="15"/>
      <c r="BB459" s="15"/>
      <c r="BC459" s="15"/>
      <c r="BD459" s="15"/>
      <c r="BE459" s="15"/>
      <c r="BF459" s="15"/>
    </row>
    <row r="460" ht="12.75" customHeight="1">
      <c r="G460" s="204"/>
      <c r="AP460" s="15"/>
      <c r="AQ460" s="15"/>
      <c r="AR460" s="15"/>
      <c r="AS460" s="15"/>
      <c r="AT460" s="15"/>
      <c r="AU460" s="15"/>
      <c r="AV460" s="15"/>
      <c r="AW460" s="15"/>
      <c r="AX460" s="15"/>
      <c r="AY460" s="15"/>
      <c r="AZ460" s="15"/>
      <c r="BA460" s="15"/>
      <c r="BB460" s="15"/>
      <c r="BC460" s="15"/>
      <c r="BD460" s="15"/>
      <c r="BE460" s="15"/>
      <c r="BF460" s="15"/>
    </row>
    <row r="461" ht="12.75" customHeight="1">
      <c r="G461" s="204"/>
      <c r="AP461" s="15"/>
      <c r="AQ461" s="15"/>
      <c r="AR461" s="15"/>
      <c r="AS461" s="15"/>
      <c r="AT461" s="15"/>
      <c r="AU461" s="15"/>
      <c r="AV461" s="15"/>
      <c r="AW461" s="15"/>
      <c r="AX461" s="15"/>
      <c r="AY461" s="15"/>
      <c r="AZ461" s="15"/>
      <c r="BA461" s="15"/>
      <c r="BB461" s="15"/>
      <c r="BC461" s="15"/>
      <c r="BD461" s="15"/>
      <c r="BE461" s="15"/>
      <c r="BF461" s="15"/>
    </row>
    <row r="462" ht="12.75" customHeight="1">
      <c r="G462" s="204"/>
      <c r="AP462" s="15"/>
      <c r="AQ462" s="15"/>
      <c r="AR462" s="15"/>
      <c r="AS462" s="15"/>
      <c r="AT462" s="15"/>
      <c r="AU462" s="15"/>
      <c r="AV462" s="15"/>
      <c r="AW462" s="15"/>
      <c r="AX462" s="15"/>
      <c r="AY462" s="15"/>
      <c r="AZ462" s="15"/>
      <c r="BA462" s="15"/>
      <c r="BB462" s="15"/>
      <c r="BC462" s="15"/>
      <c r="BD462" s="15"/>
      <c r="BE462" s="15"/>
      <c r="BF462" s="15"/>
    </row>
    <row r="463" ht="12.75" customHeight="1">
      <c r="G463" s="204"/>
      <c r="AP463" s="15"/>
      <c r="AQ463" s="15"/>
      <c r="AR463" s="15"/>
      <c r="AS463" s="15"/>
      <c r="AT463" s="15"/>
      <c r="AU463" s="15"/>
      <c r="AV463" s="15"/>
      <c r="AW463" s="15"/>
      <c r="AX463" s="15"/>
      <c r="AY463" s="15"/>
      <c r="AZ463" s="15"/>
      <c r="BA463" s="15"/>
      <c r="BB463" s="15"/>
      <c r="BC463" s="15"/>
      <c r="BD463" s="15"/>
      <c r="BE463" s="15"/>
      <c r="BF463" s="15"/>
    </row>
    <row r="464" ht="12.75" customHeight="1">
      <c r="G464" s="204"/>
      <c r="AP464" s="15"/>
      <c r="AQ464" s="15"/>
      <c r="AR464" s="15"/>
      <c r="AS464" s="15"/>
      <c r="AT464" s="15"/>
      <c r="AU464" s="15"/>
      <c r="AV464" s="15"/>
      <c r="AW464" s="15"/>
      <c r="AX464" s="15"/>
      <c r="AY464" s="15"/>
      <c r="AZ464" s="15"/>
      <c r="BA464" s="15"/>
      <c r="BB464" s="15"/>
      <c r="BC464" s="15"/>
      <c r="BD464" s="15"/>
      <c r="BE464" s="15"/>
      <c r="BF464" s="15"/>
    </row>
    <row r="465" ht="12.75" customHeight="1">
      <c r="G465" s="204"/>
      <c r="AP465" s="15"/>
      <c r="AQ465" s="15"/>
      <c r="AR465" s="15"/>
      <c r="AS465" s="15"/>
      <c r="AT465" s="15"/>
      <c r="AU465" s="15"/>
      <c r="AV465" s="15"/>
      <c r="AW465" s="15"/>
      <c r="AX465" s="15"/>
      <c r="AY465" s="15"/>
      <c r="AZ465" s="15"/>
      <c r="BA465" s="15"/>
      <c r="BB465" s="15"/>
      <c r="BC465" s="15"/>
      <c r="BD465" s="15"/>
      <c r="BE465" s="15"/>
      <c r="BF465" s="15"/>
    </row>
    <row r="466" ht="12.75" customHeight="1">
      <c r="G466" s="204"/>
      <c r="AP466" s="15"/>
      <c r="AQ466" s="15"/>
      <c r="AR466" s="15"/>
      <c r="AS466" s="15"/>
      <c r="AT466" s="15"/>
      <c r="AU466" s="15"/>
      <c r="AV466" s="15"/>
      <c r="AW466" s="15"/>
      <c r="AX466" s="15"/>
      <c r="AY466" s="15"/>
      <c r="AZ466" s="15"/>
      <c r="BA466" s="15"/>
      <c r="BB466" s="15"/>
      <c r="BC466" s="15"/>
      <c r="BD466" s="15"/>
      <c r="BE466" s="15"/>
      <c r="BF466" s="15"/>
    </row>
    <row r="467" ht="12.75" customHeight="1">
      <c r="G467" s="204"/>
      <c r="AP467" s="15"/>
      <c r="AQ467" s="15"/>
      <c r="AR467" s="15"/>
      <c r="AS467" s="15"/>
      <c r="AT467" s="15"/>
      <c r="AU467" s="15"/>
      <c r="AV467" s="15"/>
      <c r="AW467" s="15"/>
      <c r="AX467" s="15"/>
      <c r="AY467" s="15"/>
      <c r="AZ467" s="15"/>
      <c r="BA467" s="15"/>
      <c r="BB467" s="15"/>
      <c r="BC467" s="15"/>
      <c r="BD467" s="15"/>
      <c r="BE467" s="15"/>
      <c r="BF467" s="15"/>
    </row>
    <row r="468" ht="12.75" customHeight="1">
      <c r="G468" s="204"/>
      <c r="AP468" s="15"/>
      <c r="AQ468" s="15"/>
      <c r="AR468" s="15"/>
      <c r="AS468" s="15"/>
      <c r="AT468" s="15"/>
      <c r="AU468" s="15"/>
      <c r="AV468" s="15"/>
      <c r="AW468" s="15"/>
      <c r="AX468" s="15"/>
      <c r="AY468" s="15"/>
      <c r="AZ468" s="15"/>
      <c r="BA468" s="15"/>
      <c r="BB468" s="15"/>
      <c r="BC468" s="15"/>
      <c r="BD468" s="15"/>
      <c r="BE468" s="15"/>
      <c r="BF468" s="15"/>
    </row>
    <row r="469" ht="12.75" customHeight="1">
      <c r="G469" s="204"/>
      <c r="AP469" s="15"/>
      <c r="AQ469" s="15"/>
      <c r="AR469" s="15"/>
      <c r="AS469" s="15"/>
      <c r="AT469" s="15"/>
      <c r="AU469" s="15"/>
      <c r="AV469" s="15"/>
      <c r="AW469" s="15"/>
      <c r="AX469" s="15"/>
      <c r="AY469" s="15"/>
      <c r="AZ469" s="15"/>
      <c r="BA469" s="15"/>
      <c r="BB469" s="15"/>
      <c r="BC469" s="15"/>
      <c r="BD469" s="15"/>
      <c r="BE469" s="15"/>
      <c r="BF469" s="15"/>
    </row>
    <row r="470" ht="12.75" customHeight="1">
      <c r="G470" s="204"/>
      <c r="AP470" s="15"/>
      <c r="AQ470" s="15"/>
      <c r="AR470" s="15"/>
      <c r="AS470" s="15"/>
      <c r="AT470" s="15"/>
      <c r="AU470" s="15"/>
      <c r="AV470" s="15"/>
      <c r="AW470" s="15"/>
      <c r="AX470" s="15"/>
      <c r="AY470" s="15"/>
      <c r="AZ470" s="15"/>
      <c r="BA470" s="15"/>
      <c r="BB470" s="15"/>
      <c r="BC470" s="15"/>
      <c r="BD470" s="15"/>
      <c r="BE470" s="15"/>
      <c r="BF470" s="15"/>
    </row>
    <row r="471" ht="12.75" customHeight="1">
      <c r="G471" s="204"/>
      <c r="AP471" s="15"/>
      <c r="AQ471" s="15"/>
      <c r="AR471" s="15"/>
      <c r="AS471" s="15"/>
      <c r="AT471" s="15"/>
      <c r="AU471" s="15"/>
      <c r="AV471" s="15"/>
      <c r="AW471" s="15"/>
      <c r="AX471" s="15"/>
      <c r="AY471" s="15"/>
      <c r="AZ471" s="15"/>
      <c r="BA471" s="15"/>
      <c r="BB471" s="15"/>
      <c r="BC471" s="15"/>
      <c r="BD471" s="15"/>
      <c r="BE471" s="15"/>
      <c r="BF471" s="15"/>
    </row>
    <row r="472" ht="12.75" customHeight="1">
      <c r="G472" s="204"/>
      <c r="AP472" s="15"/>
      <c r="AQ472" s="15"/>
      <c r="AR472" s="15"/>
      <c r="AS472" s="15"/>
      <c r="AT472" s="15"/>
      <c r="AU472" s="15"/>
      <c r="AV472" s="15"/>
      <c r="AW472" s="15"/>
      <c r="AX472" s="15"/>
      <c r="AY472" s="15"/>
      <c r="AZ472" s="15"/>
      <c r="BA472" s="15"/>
      <c r="BB472" s="15"/>
      <c r="BC472" s="15"/>
      <c r="BD472" s="15"/>
      <c r="BE472" s="15"/>
      <c r="BF472" s="15"/>
    </row>
    <row r="473" ht="12.75" customHeight="1">
      <c r="G473" s="204"/>
      <c r="AP473" s="15"/>
      <c r="AQ473" s="15"/>
      <c r="AR473" s="15"/>
      <c r="AS473" s="15"/>
      <c r="AT473" s="15"/>
      <c r="AU473" s="15"/>
      <c r="AV473" s="15"/>
      <c r="AW473" s="15"/>
      <c r="AX473" s="15"/>
      <c r="AY473" s="15"/>
      <c r="AZ473" s="15"/>
      <c r="BA473" s="15"/>
      <c r="BB473" s="15"/>
      <c r="BC473" s="15"/>
      <c r="BD473" s="15"/>
      <c r="BE473" s="15"/>
      <c r="BF473" s="15"/>
    </row>
    <row r="474" ht="12.75" customHeight="1">
      <c r="G474" s="204"/>
      <c r="AP474" s="15"/>
      <c r="AQ474" s="15"/>
      <c r="AR474" s="15"/>
      <c r="AS474" s="15"/>
      <c r="AT474" s="15"/>
      <c r="AU474" s="15"/>
      <c r="AV474" s="15"/>
      <c r="AW474" s="15"/>
      <c r="AX474" s="15"/>
      <c r="AY474" s="15"/>
      <c r="AZ474" s="15"/>
      <c r="BA474" s="15"/>
      <c r="BB474" s="15"/>
      <c r="BC474" s="15"/>
      <c r="BD474" s="15"/>
      <c r="BE474" s="15"/>
      <c r="BF474" s="15"/>
    </row>
    <row r="475" ht="12.75" customHeight="1">
      <c r="G475" s="204"/>
      <c r="AP475" s="15"/>
      <c r="AQ475" s="15"/>
      <c r="AR475" s="15"/>
      <c r="AS475" s="15"/>
      <c r="AT475" s="15"/>
      <c r="AU475" s="15"/>
      <c r="AV475" s="15"/>
      <c r="AW475" s="15"/>
      <c r="AX475" s="15"/>
      <c r="AY475" s="15"/>
      <c r="AZ475" s="15"/>
      <c r="BA475" s="15"/>
      <c r="BB475" s="15"/>
      <c r="BC475" s="15"/>
      <c r="BD475" s="15"/>
      <c r="BE475" s="15"/>
      <c r="BF475" s="15"/>
    </row>
    <row r="476" ht="12.75" customHeight="1">
      <c r="G476" s="204"/>
      <c r="AP476" s="15"/>
      <c r="AQ476" s="15"/>
      <c r="AR476" s="15"/>
      <c r="AS476" s="15"/>
      <c r="AT476" s="15"/>
      <c r="AU476" s="15"/>
      <c r="AV476" s="15"/>
      <c r="AW476" s="15"/>
      <c r="AX476" s="15"/>
      <c r="AY476" s="15"/>
      <c r="AZ476" s="15"/>
      <c r="BA476" s="15"/>
      <c r="BB476" s="15"/>
      <c r="BC476" s="15"/>
      <c r="BD476" s="15"/>
      <c r="BE476" s="15"/>
      <c r="BF476" s="15"/>
    </row>
    <row r="477" ht="12.75" customHeight="1">
      <c r="G477" s="204"/>
      <c r="AP477" s="15"/>
      <c r="AQ477" s="15"/>
      <c r="AR477" s="15"/>
      <c r="AS477" s="15"/>
      <c r="AT477" s="15"/>
      <c r="AU477" s="15"/>
      <c r="AV477" s="15"/>
      <c r="AW477" s="15"/>
      <c r="AX477" s="15"/>
      <c r="AY477" s="15"/>
      <c r="AZ477" s="15"/>
      <c r="BA477" s="15"/>
      <c r="BB477" s="15"/>
      <c r="BC477" s="15"/>
      <c r="BD477" s="15"/>
      <c r="BE477" s="15"/>
      <c r="BF477" s="15"/>
    </row>
    <row r="478" ht="12.75" customHeight="1">
      <c r="G478" s="204"/>
      <c r="AP478" s="15"/>
      <c r="AQ478" s="15"/>
      <c r="AR478" s="15"/>
      <c r="AS478" s="15"/>
      <c r="AT478" s="15"/>
      <c r="AU478" s="15"/>
      <c r="AV478" s="15"/>
      <c r="AW478" s="15"/>
      <c r="AX478" s="15"/>
      <c r="AY478" s="15"/>
      <c r="AZ478" s="15"/>
      <c r="BA478" s="15"/>
      <c r="BB478" s="15"/>
      <c r="BC478" s="15"/>
      <c r="BD478" s="15"/>
      <c r="BE478" s="15"/>
      <c r="BF478" s="15"/>
    </row>
    <row r="479" ht="12.75" customHeight="1">
      <c r="G479" s="204"/>
      <c r="AP479" s="15"/>
      <c r="AQ479" s="15"/>
      <c r="AR479" s="15"/>
      <c r="AS479" s="15"/>
      <c r="AT479" s="15"/>
      <c r="AU479" s="15"/>
      <c r="AV479" s="15"/>
      <c r="AW479" s="15"/>
      <c r="AX479" s="15"/>
      <c r="AY479" s="15"/>
      <c r="AZ479" s="15"/>
      <c r="BA479" s="15"/>
      <c r="BB479" s="15"/>
      <c r="BC479" s="15"/>
      <c r="BD479" s="15"/>
      <c r="BE479" s="15"/>
      <c r="BF479" s="15"/>
    </row>
    <row r="480" ht="12.75" customHeight="1">
      <c r="G480" s="204"/>
      <c r="AP480" s="15"/>
      <c r="AQ480" s="15"/>
      <c r="AR480" s="15"/>
      <c r="AS480" s="15"/>
      <c r="AT480" s="15"/>
      <c r="AU480" s="15"/>
      <c r="AV480" s="15"/>
      <c r="AW480" s="15"/>
      <c r="AX480" s="15"/>
      <c r="AY480" s="15"/>
      <c r="AZ480" s="15"/>
      <c r="BA480" s="15"/>
      <c r="BB480" s="15"/>
      <c r="BC480" s="15"/>
      <c r="BD480" s="15"/>
      <c r="BE480" s="15"/>
      <c r="BF480" s="15"/>
    </row>
    <row r="481" ht="12.75" customHeight="1">
      <c r="G481" s="204"/>
      <c r="AP481" s="15"/>
      <c r="AQ481" s="15"/>
      <c r="AR481" s="15"/>
      <c r="AS481" s="15"/>
      <c r="AT481" s="15"/>
      <c r="AU481" s="15"/>
      <c r="AV481" s="15"/>
      <c r="AW481" s="15"/>
      <c r="AX481" s="15"/>
      <c r="AY481" s="15"/>
      <c r="AZ481" s="15"/>
      <c r="BA481" s="15"/>
      <c r="BB481" s="15"/>
      <c r="BC481" s="15"/>
      <c r="BD481" s="15"/>
      <c r="BE481" s="15"/>
      <c r="BF481" s="15"/>
    </row>
    <row r="482" ht="12.75" customHeight="1">
      <c r="G482" s="204"/>
      <c r="AP482" s="15"/>
      <c r="AQ482" s="15"/>
      <c r="AR482" s="15"/>
      <c r="AS482" s="15"/>
      <c r="AT482" s="15"/>
      <c r="AU482" s="15"/>
      <c r="AV482" s="15"/>
      <c r="AW482" s="15"/>
      <c r="AX482" s="15"/>
      <c r="AY482" s="15"/>
      <c r="AZ482" s="15"/>
      <c r="BA482" s="15"/>
      <c r="BB482" s="15"/>
      <c r="BC482" s="15"/>
      <c r="BD482" s="15"/>
      <c r="BE482" s="15"/>
      <c r="BF482" s="15"/>
    </row>
    <row r="483" ht="12.75" customHeight="1">
      <c r="G483" s="204"/>
      <c r="AP483" s="15"/>
      <c r="AQ483" s="15"/>
      <c r="AR483" s="15"/>
      <c r="AS483" s="15"/>
      <c r="AT483" s="15"/>
      <c r="AU483" s="15"/>
      <c r="AV483" s="15"/>
      <c r="AW483" s="15"/>
      <c r="AX483" s="15"/>
      <c r="AY483" s="15"/>
      <c r="AZ483" s="15"/>
      <c r="BA483" s="15"/>
      <c r="BB483" s="15"/>
      <c r="BC483" s="15"/>
      <c r="BD483" s="15"/>
      <c r="BE483" s="15"/>
      <c r="BF483" s="15"/>
    </row>
    <row r="484" ht="12.75" customHeight="1">
      <c r="G484" s="204"/>
      <c r="AP484" s="15"/>
      <c r="AQ484" s="15"/>
      <c r="AR484" s="15"/>
      <c r="AS484" s="15"/>
      <c r="AT484" s="15"/>
      <c r="AU484" s="15"/>
      <c r="AV484" s="15"/>
      <c r="AW484" s="15"/>
      <c r="AX484" s="15"/>
      <c r="AY484" s="15"/>
      <c r="AZ484" s="15"/>
      <c r="BA484" s="15"/>
      <c r="BB484" s="15"/>
      <c r="BC484" s="15"/>
      <c r="BD484" s="15"/>
      <c r="BE484" s="15"/>
      <c r="BF484" s="15"/>
    </row>
    <row r="485" ht="12.75" customHeight="1">
      <c r="G485" s="204"/>
      <c r="AP485" s="15"/>
      <c r="AQ485" s="15"/>
      <c r="AR485" s="15"/>
      <c r="AS485" s="15"/>
      <c r="AT485" s="15"/>
      <c r="AU485" s="15"/>
      <c r="AV485" s="15"/>
      <c r="AW485" s="15"/>
      <c r="AX485" s="15"/>
      <c r="AY485" s="15"/>
      <c r="AZ485" s="15"/>
      <c r="BA485" s="15"/>
      <c r="BB485" s="15"/>
      <c r="BC485" s="15"/>
      <c r="BD485" s="15"/>
      <c r="BE485" s="15"/>
      <c r="BF485" s="15"/>
    </row>
    <row r="486" ht="12.75" customHeight="1">
      <c r="G486" s="204"/>
      <c r="AP486" s="15"/>
      <c r="AQ486" s="15"/>
      <c r="AR486" s="15"/>
      <c r="AS486" s="15"/>
      <c r="AT486" s="15"/>
      <c r="AU486" s="15"/>
      <c r="AV486" s="15"/>
      <c r="AW486" s="15"/>
      <c r="AX486" s="15"/>
      <c r="AY486" s="15"/>
      <c r="AZ486" s="15"/>
      <c r="BA486" s="15"/>
      <c r="BB486" s="15"/>
      <c r="BC486" s="15"/>
      <c r="BD486" s="15"/>
      <c r="BE486" s="15"/>
      <c r="BF486" s="15"/>
    </row>
    <row r="487" ht="12.75" customHeight="1">
      <c r="G487" s="204"/>
      <c r="AP487" s="15"/>
      <c r="AQ487" s="15"/>
      <c r="AR487" s="15"/>
      <c r="AS487" s="15"/>
      <c r="AT487" s="15"/>
      <c r="AU487" s="15"/>
      <c r="AV487" s="15"/>
      <c r="AW487" s="15"/>
      <c r="AX487" s="15"/>
      <c r="AY487" s="15"/>
      <c r="AZ487" s="15"/>
      <c r="BA487" s="15"/>
      <c r="BB487" s="15"/>
      <c r="BC487" s="15"/>
      <c r="BD487" s="15"/>
      <c r="BE487" s="15"/>
      <c r="BF487" s="15"/>
    </row>
    <row r="488" ht="12.75" customHeight="1">
      <c r="G488" s="204"/>
      <c r="AP488" s="15"/>
      <c r="AQ488" s="15"/>
      <c r="AR488" s="15"/>
      <c r="AS488" s="15"/>
      <c r="AT488" s="15"/>
      <c r="AU488" s="15"/>
      <c r="AV488" s="15"/>
      <c r="AW488" s="15"/>
      <c r="AX488" s="15"/>
      <c r="AY488" s="15"/>
      <c r="AZ488" s="15"/>
      <c r="BA488" s="15"/>
      <c r="BB488" s="15"/>
      <c r="BC488" s="15"/>
      <c r="BD488" s="15"/>
      <c r="BE488" s="15"/>
      <c r="BF488" s="15"/>
    </row>
    <row r="489" ht="12.75" customHeight="1">
      <c r="G489" s="204"/>
      <c r="AP489" s="15"/>
      <c r="AQ489" s="15"/>
      <c r="AR489" s="15"/>
      <c r="AS489" s="15"/>
      <c r="AT489" s="15"/>
      <c r="AU489" s="15"/>
      <c r="AV489" s="15"/>
      <c r="AW489" s="15"/>
      <c r="AX489" s="15"/>
      <c r="AY489" s="15"/>
      <c r="AZ489" s="15"/>
      <c r="BA489" s="15"/>
      <c r="BB489" s="15"/>
      <c r="BC489" s="15"/>
      <c r="BD489" s="15"/>
      <c r="BE489" s="15"/>
      <c r="BF489" s="15"/>
    </row>
    <row r="490" ht="12.75" customHeight="1">
      <c r="G490" s="204"/>
      <c r="AP490" s="15"/>
      <c r="AQ490" s="15"/>
      <c r="AR490" s="15"/>
      <c r="AS490" s="15"/>
      <c r="AT490" s="15"/>
      <c r="AU490" s="15"/>
      <c r="AV490" s="15"/>
      <c r="AW490" s="15"/>
      <c r="AX490" s="15"/>
      <c r="AY490" s="15"/>
      <c r="AZ490" s="15"/>
      <c r="BA490" s="15"/>
      <c r="BB490" s="15"/>
      <c r="BC490" s="15"/>
      <c r="BD490" s="15"/>
      <c r="BE490" s="15"/>
      <c r="BF490" s="15"/>
    </row>
    <row r="491" ht="12.75" customHeight="1">
      <c r="G491" s="204"/>
      <c r="AP491" s="15"/>
      <c r="AQ491" s="15"/>
      <c r="AR491" s="15"/>
      <c r="AS491" s="15"/>
      <c r="AT491" s="15"/>
      <c r="AU491" s="15"/>
      <c r="AV491" s="15"/>
      <c r="AW491" s="15"/>
      <c r="AX491" s="15"/>
      <c r="AY491" s="15"/>
      <c r="AZ491" s="15"/>
      <c r="BA491" s="15"/>
      <c r="BB491" s="15"/>
      <c r="BC491" s="15"/>
      <c r="BD491" s="15"/>
      <c r="BE491" s="15"/>
      <c r="BF491" s="15"/>
    </row>
    <row r="492" ht="12.75" customHeight="1">
      <c r="G492" s="204"/>
      <c r="AP492" s="15"/>
      <c r="AQ492" s="15"/>
      <c r="AR492" s="15"/>
      <c r="AS492" s="15"/>
      <c r="AT492" s="15"/>
      <c r="AU492" s="15"/>
      <c r="AV492" s="15"/>
      <c r="AW492" s="15"/>
      <c r="AX492" s="15"/>
      <c r="AY492" s="15"/>
      <c r="AZ492" s="15"/>
      <c r="BA492" s="15"/>
      <c r="BB492" s="15"/>
      <c r="BC492" s="15"/>
      <c r="BD492" s="15"/>
      <c r="BE492" s="15"/>
      <c r="BF492" s="15"/>
    </row>
    <row r="493" ht="12.75" customHeight="1">
      <c r="G493" s="204"/>
      <c r="AP493" s="15"/>
      <c r="AQ493" s="15"/>
      <c r="AR493" s="15"/>
      <c r="AS493" s="15"/>
      <c r="AT493" s="15"/>
      <c r="AU493" s="15"/>
      <c r="AV493" s="15"/>
      <c r="AW493" s="15"/>
      <c r="AX493" s="15"/>
      <c r="AY493" s="15"/>
      <c r="AZ493" s="15"/>
      <c r="BA493" s="15"/>
      <c r="BB493" s="15"/>
      <c r="BC493" s="15"/>
      <c r="BD493" s="15"/>
      <c r="BE493" s="15"/>
      <c r="BF493" s="15"/>
    </row>
    <row r="494" ht="12.75" customHeight="1">
      <c r="G494" s="204"/>
      <c r="AP494" s="15"/>
      <c r="AQ494" s="15"/>
      <c r="AR494" s="15"/>
      <c r="AS494" s="15"/>
      <c r="AT494" s="15"/>
      <c r="AU494" s="15"/>
      <c r="AV494" s="15"/>
      <c r="AW494" s="15"/>
      <c r="AX494" s="15"/>
      <c r="AY494" s="15"/>
      <c r="AZ494" s="15"/>
      <c r="BA494" s="15"/>
      <c r="BB494" s="15"/>
      <c r="BC494" s="15"/>
      <c r="BD494" s="15"/>
      <c r="BE494" s="15"/>
      <c r="BF494" s="15"/>
    </row>
    <row r="495" ht="12.75" customHeight="1">
      <c r="G495" s="204"/>
      <c r="AP495" s="15"/>
      <c r="AQ495" s="15"/>
      <c r="AR495" s="15"/>
      <c r="AS495" s="15"/>
      <c r="AT495" s="15"/>
      <c r="AU495" s="15"/>
      <c r="AV495" s="15"/>
      <c r="AW495" s="15"/>
      <c r="AX495" s="15"/>
      <c r="AY495" s="15"/>
      <c r="AZ495" s="15"/>
      <c r="BA495" s="15"/>
      <c r="BB495" s="15"/>
      <c r="BC495" s="15"/>
      <c r="BD495" s="15"/>
      <c r="BE495" s="15"/>
      <c r="BF495" s="15"/>
    </row>
    <row r="496" ht="12.75" customHeight="1">
      <c r="G496" s="204"/>
      <c r="AP496" s="15"/>
      <c r="AQ496" s="15"/>
      <c r="AR496" s="15"/>
      <c r="AS496" s="15"/>
      <c r="AT496" s="15"/>
      <c r="AU496" s="15"/>
      <c r="AV496" s="15"/>
      <c r="AW496" s="15"/>
      <c r="AX496" s="15"/>
      <c r="AY496" s="15"/>
      <c r="AZ496" s="15"/>
      <c r="BA496" s="15"/>
      <c r="BB496" s="15"/>
      <c r="BC496" s="15"/>
      <c r="BD496" s="15"/>
      <c r="BE496" s="15"/>
      <c r="BF496" s="15"/>
    </row>
    <row r="497" ht="12.75" customHeight="1">
      <c r="G497" s="204"/>
      <c r="AP497" s="15"/>
      <c r="AQ497" s="15"/>
      <c r="AR497" s="15"/>
      <c r="AS497" s="15"/>
      <c r="AT497" s="15"/>
      <c r="AU497" s="15"/>
      <c r="AV497" s="15"/>
      <c r="AW497" s="15"/>
      <c r="AX497" s="15"/>
      <c r="AY497" s="15"/>
      <c r="AZ497" s="15"/>
      <c r="BA497" s="15"/>
      <c r="BB497" s="15"/>
      <c r="BC497" s="15"/>
      <c r="BD497" s="15"/>
      <c r="BE497" s="15"/>
      <c r="BF497" s="15"/>
    </row>
    <row r="498" ht="12.75" customHeight="1">
      <c r="G498" s="204"/>
      <c r="AP498" s="15"/>
      <c r="AQ498" s="15"/>
      <c r="AR498" s="15"/>
      <c r="AS498" s="15"/>
      <c r="AT498" s="15"/>
      <c r="AU498" s="15"/>
      <c r="AV498" s="15"/>
      <c r="AW498" s="15"/>
      <c r="AX498" s="15"/>
      <c r="AY498" s="15"/>
      <c r="AZ498" s="15"/>
      <c r="BA498" s="15"/>
      <c r="BB498" s="15"/>
      <c r="BC498" s="15"/>
      <c r="BD498" s="15"/>
      <c r="BE498" s="15"/>
      <c r="BF498" s="15"/>
    </row>
    <row r="499" ht="12.75" customHeight="1">
      <c r="G499" s="204"/>
      <c r="AP499" s="15"/>
      <c r="AQ499" s="15"/>
      <c r="AR499" s="15"/>
      <c r="AS499" s="15"/>
      <c r="AT499" s="15"/>
      <c r="AU499" s="15"/>
      <c r="AV499" s="15"/>
      <c r="AW499" s="15"/>
      <c r="AX499" s="15"/>
      <c r="AY499" s="15"/>
      <c r="AZ499" s="15"/>
      <c r="BA499" s="15"/>
      <c r="BB499" s="15"/>
      <c r="BC499" s="15"/>
      <c r="BD499" s="15"/>
      <c r="BE499" s="15"/>
      <c r="BF499" s="15"/>
    </row>
    <row r="500" ht="12.75" customHeight="1">
      <c r="G500" s="204"/>
      <c r="AP500" s="15"/>
      <c r="AQ500" s="15"/>
      <c r="AR500" s="15"/>
      <c r="AS500" s="15"/>
      <c r="AT500" s="15"/>
      <c r="AU500" s="15"/>
      <c r="AV500" s="15"/>
      <c r="AW500" s="15"/>
      <c r="AX500" s="15"/>
      <c r="AY500" s="15"/>
      <c r="AZ500" s="15"/>
      <c r="BA500" s="15"/>
      <c r="BB500" s="15"/>
      <c r="BC500" s="15"/>
      <c r="BD500" s="15"/>
      <c r="BE500" s="15"/>
      <c r="BF500" s="15"/>
    </row>
    <row r="501" ht="12.75" customHeight="1">
      <c r="G501" s="204"/>
      <c r="AP501" s="15"/>
      <c r="AQ501" s="15"/>
      <c r="AR501" s="15"/>
      <c r="AS501" s="15"/>
      <c r="AT501" s="15"/>
      <c r="AU501" s="15"/>
      <c r="AV501" s="15"/>
      <c r="AW501" s="15"/>
      <c r="AX501" s="15"/>
      <c r="AY501" s="15"/>
      <c r="AZ501" s="15"/>
      <c r="BA501" s="15"/>
      <c r="BB501" s="15"/>
      <c r="BC501" s="15"/>
      <c r="BD501" s="15"/>
      <c r="BE501" s="15"/>
      <c r="BF501" s="15"/>
    </row>
    <row r="502" ht="12.75" customHeight="1">
      <c r="G502" s="204"/>
      <c r="AP502" s="15"/>
      <c r="AQ502" s="15"/>
      <c r="AR502" s="15"/>
      <c r="AS502" s="15"/>
      <c r="AT502" s="15"/>
      <c r="AU502" s="15"/>
      <c r="AV502" s="15"/>
      <c r="AW502" s="15"/>
      <c r="AX502" s="15"/>
      <c r="AY502" s="15"/>
      <c r="AZ502" s="15"/>
      <c r="BA502" s="15"/>
      <c r="BB502" s="15"/>
      <c r="BC502" s="15"/>
      <c r="BD502" s="15"/>
      <c r="BE502" s="15"/>
      <c r="BF502" s="15"/>
    </row>
    <row r="503" ht="12.75" customHeight="1">
      <c r="G503" s="204"/>
      <c r="AP503" s="15"/>
      <c r="AQ503" s="15"/>
      <c r="AR503" s="15"/>
      <c r="AS503" s="15"/>
      <c r="AT503" s="15"/>
      <c r="AU503" s="15"/>
      <c r="AV503" s="15"/>
      <c r="AW503" s="15"/>
      <c r="AX503" s="15"/>
      <c r="AY503" s="15"/>
      <c r="AZ503" s="15"/>
      <c r="BA503" s="15"/>
      <c r="BB503" s="15"/>
      <c r="BC503" s="15"/>
      <c r="BD503" s="15"/>
      <c r="BE503" s="15"/>
      <c r="BF503" s="15"/>
    </row>
    <row r="504" ht="12.75" customHeight="1">
      <c r="G504" s="204"/>
      <c r="AP504" s="15"/>
      <c r="AQ504" s="15"/>
      <c r="AR504" s="15"/>
      <c r="AS504" s="15"/>
      <c r="AT504" s="15"/>
      <c r="AU504" s="15"/>
      <c r="AV504" s="15"/>
      <c r="AW504" s="15"/>
      <c r="AX504" s="15"/>
      <c r="AY504" s="15"/>
      <c r="AZ504" s="15"/>
      <c r="BA504" s="15"/>
      <c r="BB504" s="15"/>
      <c r="BC504" s="15"/>
      <c r="BD504" s="15"/>
      <c r="BE504" s="15"/>
      <c r="BF504" s="15"/>
    </row>
    <row r="505" ht="12.75" customHeight="1">
      <c r="G505" s="204"/>
      <c r="AP505" s="15"/>
      <c r="AQ505" s="15"/>
      <c r="AR505" s="15"/>
      <c r="AS505" s="15"/>
      <c r="AT505" s="15"/>
      <c r="AU505" s="15"/>
      <c r="AV505" s="15"/>
      <c r="AW505" s="15"/>
      <c r="AX505" s="15"/>
      <c r="AY505" s="15"/>
      <c r="AZ505" s="15"/>
      <c r="BA505" s="15"/>
      <c r="BB505" s="15"/>
      <c r="BC505" s="15"/>
      <c r="BD505" s="15"/>
      <c r="BE505" s="15"/>
      <c r="BF505" s="15"/>
    </row>
    <row r="506" ht="12.75" customHeight="1">
      <c r="G506" s="204"/>
      <c r="AP506" s="15"/>
      <c r="AQ506" s="15"/>
      <c r="AR506" s="15"/>
      <c r="AS506" s="15"/>
      <c r="AT506" s="15"/>
      <c r="AU506" s="15"/>
      <c r="AV506" s="15"/>
      <c r="AW506" s="15"/>
      <c r="AX506" s="15"/>
      <c r="AY506" s="15"/>
      <c r="AZ506" s="15"/>
      <c r="BA506" s="15"/>
      <c r="BB506" s="15"/>
      <c r="BC506" s="15"/>
      <c r="BD506" s="15"/>
      <c r="BE506" s="15"/>
      <c r="BF506" s="15"/>
    </row>
    <row r="507" ht="12.75" customHeight="1">
      <c r="G507" s="204"/>
      <c r="AP507" s="15"/>
      <c r="AQ507" s="15"/>
      <c r="AR507" s="15"/>
      <c r="AS507" s="15"/>
      <c r="AT507" s="15"/>
      <c r="AU507" s="15"/>
      <c r="AV507" s="15"/>
      <c r="AW507" s="15"/>
      <c r="AX507" s="15"/>
      <c r="AY507" s="15"/>
      <c r="AZ507" s="15"/>
      <c r="BA507" s="15"/>
      <c r="BB507" s="15"/>
      <c r="BC507" s="15"/>
      <c r="BD507" s="15"/>
      <c r="BE507" s="15"/>
      <c r="BF507" s="15"/>
    </row>
    <row r="508" ht="12.75" customHeight="1">
      <c r="G508" s="204"/>
      <c r="AP508" s="15"/>
      <c r="AQ508" s="15"/>
      <c r="AR508" s="15"/>
      <c r="AS508" s="15"/>
      <c r="AT508" s="15"/>
      <c r="AU508" s="15"/>
      <c r="AV508" s="15"/>
      <c r="AW508" s="15"/>
      <c r="AX508" s="15"/>
      <c r="AY508" s="15"/>
      <c r="AZ508" s="15"/>
      <c r="BA508" s="15"/>
      <c r="BB508" s="15"/>
      <c r="BC508" s="15"/>
      <c r="BD508" s="15"/>
      <c r="BE508" s="15"/>
      <c r="BF508" s="15"/>
    </row>
    <row r="509" ht="12.75" customHeight="1">
      <c r="G509" s="204"/>
      <c r="AP509" s="15"/>
      <c r="AQ509" s="15"/>
      <c r="AR509" s="15"/>
      <c r="AS509" s="15"/>
      <c r="AT509" s="15"/>
      <c r="AU509" s="15"/>
      <c r="AV509" s="15"/>
      <c r="AW509" s="15"/>
      <c r="AX509" s="15"/>
      <c r="AY509" s="15"/>
      <c r="AZ509" s="15"/>
      <c r="BA509" s="15"/>
      <c r="BB509" s="15"/>
      <c r="BC509" s="15"/>
      <c r="BD509" s="15"/>
      <c r="BE509" s="15"/>
      <c r="BF509" s="15"/>
    </row>
    <row r="510" ht="12.75" customHeight="1">
      <c r="G510" s="204"/>
      <c r="AP510" s="15"/>
      <c r="AQ510" s="15"/>
      <c r="AR510" s="15"/>
      <c r="AS510" s="15"/>
      <c r="AT510" s="15"/>
      <c r="AU510" s="15"/>
      <c r="AV510" s="15"/>
      <c r="AW510" s="15"/>
      <c r="AX510" s="15"/>
      <c r="AY510" s="15"/>
      <c r="AZ510" s="15"/>
      <c r="BA510" s="15"/>
      <c r="BB510" s="15"/>
      <c r="BC510" s="15"/>
      <c r="BD510" s="15"/>
      <c r="BE510" s="15"/>
      <c r="BF510" s="15"/>
    </row>
    <row r="511" ht="12.75" customHeight="1">
      <c r="G511" s="204"/>
      <c r="AP511" s="15"/>
      <c r="AQ511" s="15"/>
      <c r="AR511" s="15"/>
      <c r="AS511" s="15"/>
      <c r="AT511" s="15"/>
      <c r="AU511" s="15"/>
      <c r="AV511" s="15"/>
      <c r="AW511" s="15"/>
      <c r="AX511" s="15"/>
      <c r="AY511" s="15"/>
      <c r="AZ511" s="15"/>
      <c r="BA511" s="15"/>
      <c r="BB511" s="15"/>
      <c r="BC511" s="15"/>
      <c r="BD511" s="15"/>
      <c r="BE511" s="15"/>
      <c r="BF511" s="15"/>
    </row>
    <row r="512" ht="12.75" customHeight="1">
      <c r="G512" s="204"/>
      <c r="AP512" s="15"/>
      <c r="AQ512" s="15"/>
      <c r="AR512" s="15"/>
      <c r="AS512" s="15"/>
      <c r="AT512" s="15"/>
      <c r="AU512" s="15"/>
      <c r="AV512" s="15"/>
      <c r="AW512" s="15"/>
      <c r="AX512" s="15"/>
      <c r="AY512" s="15"/>
      <c r="AZ512" s="15"/>
      <c r="BA512" s="15"/>
      <c r="BB512" s="15"/>
      <c r="BC512" s="15"/>
      <c r="BD512" s="15"/>
      <c r="BE512" s="15"/>
      <c r="BF512" s="15"/>
    </row>
    <row r="513" ht="12.75" customHeight="1">
      <c r="G513" s="204"/>
      <c r="AP513" s="15"/>
      <c r="AQ513" s="15"/>
      <c r="AR513" s="15"/>
      <c r="AS513" s="15"/>
      <c r="AT513" s="15"/>
      <c r="AU513" s="15"/>
      <c r="AV513" s="15"/>
      <c r="AW513" s="15"/>
      <c r="AX513" s="15"/>
      <c r="AY513" s="15"/>
      <c r="AZ513" s="15"/>
      <c r="BA513" s="15"/>
      <c r="BB513" s="15"/>
      <c r="BC513" s="15"/>
      <c r="BD513" s="15"/>
      <c r="BE513" s="15"/>
      <c r="BF513" s="15"/>
    </row>
    <row r="514" ht="12.75" customHeight="1">
      <c r="G514" s="204"/>
      <c r="AP514" s="15"/>
      <c r="AQ514" s="15"/>
      <c r="AR514" s="15"/>
      <c r="AS514" s="15"/>
      <c r="AT514" s="15"/>
      <c r="AU514" s="15"/>
      <c r="AV514" s="15"/>
      <c r="AW514" s="15"/>
      <c r="AX514" s="15"/>
      <c r="AY514" s="15"/>
      <c r="AZ514" s="15"/>
      <c r="BA514" s="15"/>
      <c r="BB514" s="15"/>
      <c r="BC514" s="15"/>
      <c r="BD514" s="15"/>
      <c r="BE514" s="15"/>
      <c r="BF514" s="15"/>
    </row>
    <row r="515" ht="12.75" customHeight="1">
      <c r="G515" s="204"/>
      <c r="AP515" s="15"/>
      <c r="AQ515" s="15"/>
      <c r="AR515" s="15"/>
      <c r="AS515" s="15"/>
      <c r="AT515" s="15"/>
      <c r="AU515" s="15"/>
      <c r="AV515" s="15"/>
      <c r="AW515" s="15"/>
      <c r="AX515" s="15"/>
      <c r="AY515" s="15"/>
      <c r="AZ515" s="15"/>
      <c r="BA515" s="15"/>
      <c r="BB515" s="15"/>
      <c r="BC515" s="15"/>
      <c r="BD515" s="15"/>
      <c r="BE515" s="15"/>
      <c r="BF515" s="15"/>
    </row>
    <row r="516" ht="12.75" customHeight="1">
      <c r="G516" s="204"/>
      <c r="AP516" s="15"/>
      <c r="AQ516" s="15"/>
      <c r="AR516" s="15"/>
      <c r="AS516" s="15"/>
      <c r="AT516" s="15"/>
      <c r="AU516" s="15"/>
      <c r="AV516" s="15"/>
      <c r="AW516" s="15"/>
      <c r="AX516" s="15"/>
      <c r="AY516" s="15"/>
      <c r="AZ516" s="15"/>
      <c r="BA516" s="15"/>
      <c r="BB516" s="15"/>
      <c r="BC516" s="15"/>
      <c r="BD516" s="15"/>
      <c r="BE516" s="15"/>
      <c r="BF516" s="15"/>
    </row>
    <row r="517" ht="12.75" customHeight="1">
      <c r="G517" s="204"/>
      <c r="AP517" s="15"/>
      <c r="AQ517" s="15"/>
      <c r="AR517" s="15"/>
      <c r="AS517" s="15"/>
      <c r="AT517" s="15"/>
      <c r="AU517" s="15"/>
      <c r="AV517" s="15"/>
      <c r="AW517" s="15"/>
      <c r="AX517" s="15"/>
      <c r="AY517" s="15"/>
      <c r="AZ517" s="15"/>
      <c r="BA517" s="15"/>
      <c r="BB517" s="15"/>
      <c r="BC517" s="15"/>
      <c r="BD517" s="15"/>
      <c r="BE517" s="15"/>
      <c r="BF517" s="15"/>
    </row>
    <row r="518" ht="12.75" customHeight="1">
      <c r="G518" s="204"/>
      <c r="AP518" s="15"/>
      <c r="AQ518" s="15"/>
      <c r="AR518" s="15"/>
      <c r="AS518" s="15"/>
      <c r="AT518" s="15"/>
      <c r="AU518" s="15"/>
      <c r="AV518" s="15"/>
      <c r="AW518" s="15"/>
      <c r="AX518" s="15"/>
      <c r="AY518" s="15"/>
      <c r="AZ518" s="15"/>
      <c r="BA518" s="15"/>
      <c r="BB518" s="15"/>
      <c r="BC518" s="15"/>
      <c r="BD518" s="15"/>
      <c r="BE518" s="15"/>
      <c r="BF518" s="15"/>
    </row>
    <row r="519" ht="12.75" customHeight="1">
      <c r="G519" s="204"/>
      <c r="AP519" s="15"/>
      <c r="AQ519" s="15"/>
      <c r="AR519" s="15"/>
      <c r="AS519" s="15"/>
      <c r="AT519" s="15"/>
      <c r="AU519" s="15"/>
      <c r="AV519" s="15"/>
      <c r="AW519" s="15"/>
      <c r="AX519" s="15"/>
      <c r="AY519" s="15"/>
      <c r="AZ519" s="15"/>
      <c r="BA519" s="15"/>
      <c r="BB519" s="15"/>
      <c r="BC519" s="15"/>
      <c r="BD519" s="15"/>
      <c r="BE519" s="15"/>
      <c r="BF519" s="15"/>
    </row>
    <row r="520" ht="12.75" customHeight="1">
      <c r="G520" s="204"/>
      <c r="AP520" s="15"/>
      <c r="AQ520" s="15"/>
      <c r="AR520" s="15"/>
      <c r="AS520" s="15"/>
      <c r="AT520" s="15"/>
      <c r="AU520" s="15"/>
      <c r="AV520" s="15"/>
      <c r="AW520" s="15"/>
      <c r="AX520" s="15"/>
      <c r="AY520" s="15"/>
      <c r="AZ520" s="15"/>
      <c r="BA520" s="15"/>
      <c r="BB520" s="15"/>
      <c r="BC520" s="15"/>
      <c r="BD520" s="15"/>
      <c r="BE520" s="15"/>
      <c r="BF520" s="15"/>
    </row>
    <row r="521" ht="12.75" customHeight="1">
      <c r="G521" s="204"/>
      <c r="AP521" s="15"/>
      <c r="AQ521" s="15"/>
      <c r="AR521" s="15"/>
      <c r="AS521" s="15"/>
      <c r="AT521" s="15"/>
      <c r="AU521" s="15"/>
      <c r="AV521" s="15"/>
      <c r="AW521" s="15"/>
      <c r="AX521" s="15"/>
      <c r="AY521" s="15"/>
      <c r="AZ521" s="15"/>
      <c r="BA521" s="15"/>
      <c r="BB521" s="15"/>
      <c r="BC521" s="15"/>
      <c r="BD521" s="15"/>
      <c r="BE521" s="15"/>
      <c r="BF521" s="15"/>
    </row>
    <row r="522" ht="12.75" customHeight="1">
      <c r="G522" s="204"/>
      <c r="AP522" s="15"/>
      <c r="AQ522" s="15"/>
      <c r="AR522" s="15"/>
      <c r="AS522" s="15"/>
      <c r="AT522" s="15"/>
      <c r="AU522" s="15"/>
      <c r="AV522" s="15"/>
      <c r="AW522" s="15"/>
      <c r="AX522" s="15"/>
      <c r="AY522" s="15"/>
      <c r="AZ522" s="15"/>
      <c r="BA522" s="15"/>
      <c r="BB522" s="15"/>
      <c r="BC522" s="15"/>
      <c r="BD522" s="15"/>
      <c r="BE522" s="15"/>
      <c r="BF522" s="15"/>
    </row>
    <row r="523" ht="12.75" customHeight="1">
      <c r="G523" s="204"/>
      <c r="AP523" s="15"/>
      <c r="AQ523" s="15"/>
      <c r="AR523" s="15"/>
      <c r="AS523" s="15"/>
      <c r="AT523" s="15"/>
      <c r="AU523" s="15"/>
      <c r="AV523" s="15"/>
      <c r="AW523" s="15"/>
      <c r="AX523" s="15"/>
      <c r="AY523" s="15"/>
      <c r="AZ523" s="15"/>
      <c r="BA523" s="15"/>
      <c r="BB523" s="15"/>
      <c r="BC523" s="15"/>
      <c r="BD523" s="15"/>
      <c r="BE523" s="15"/>
      <c r="BF523" s="15"/>
    </row>
    <row r="524" ht="12.75" customHeight="1">
      <c r="G524" s="204"/>
      <c r="AP524" s="15"/>
      <c r="AQ524" s="15"/>
      <c r="AR524" s="15"/>
      <c r="AS524" s="15"/>
      <c r="AT524" s="15"/>
      <c r="AU524" s="15"/>
      <c r="AV524" s="15"/>
      <c r="AW524" s="15"/>
      <c r="AX524" s="15"/>
      <c r="AY524" s="15"/>
      <c r="AZ524" s="15"/>
      <c r="BA524" s="15"/>
      <c r="BB524" s="15"/>
      <c r="BC524" s="15"/>
      <c r="BD524" s="15"/>
      <c r="BE524" s="15"/>
      <c r="BF524" s="15"/>
    </row>
    <row r="525" ht="12.75" customHeight="1">
      <c r="G525" s="204"/>
      <c r="AP525" s="15"/>
      <c r="AQ525" s="15"/>
      <c r="AR525" s="15"/>
      <c r="AS525" s="15"/>
      <c r="AT525" s="15"/>
      <c r="AU525" s="15"/>
      <c r="AV525" s="15"/>
      <c r="AW525" s="15"/>
      <c r="AX525" s="15"/>
      <c r="AY525" s="15"/>
      <c r="AZ525" s="15"/>
      <c r="BA525" s="15"/>
      <c r="BB525" s="15"/>
      <c r="BC525" s="15"/>
      <c r="BD525" s="15"/>
      <c r="BE525" s="15"/>
      <c r="BF525" s="15"/>
    </row>
    <row r="526" ht="12.75" customHeight="1">
      <c r="G526" s="204"/>
      <c r="AP526" s="15"/>
      <c r="AQ526" s="15"/>
      <c r="AR526" s="15"/>
      <c r="AS526" s="15"/>
      <c r="AT526" s="15"/>
      <c r="AU526" s="15"/>
      <c r="AV526" s="15"/>
      <c r="AW526" s="15"/>
      <c r="AX526" s="15"/>
      <c r="AY526" s="15"/>
      <c r="AZ526" s="15"/>
      <c r="BA526" s="15"/>
      <c r="BB526" s="15"/>
      <c r="BC526" s="15"/>
      <c r="BD526" s="15"/>
      <c r="BE526" s="15"/>
      <c r="BF526" s="15"/>
    </row>
    <row r="527" ht="12.75" customHeight="1">
      <c r="G527" s="204"/>
      <c r="AP527" s="15"/>
      <c r="AQ527" s="15"/>
      <c r="AR527" s="15"/>
      <c r="AS527" s="15"/>
      <c r="AT527" s="15"/>
      <c r="AU527" s="15"/>
      <c r="AV527" s="15"/>
      <c r="AW527" s="15"/>
      <c r="AX527" s="15"/>
      <c r="AY527" s="15"/>
      <c r="AZ527" s="15"/>
      <c r="BA527" s="15"/>
      <c r="BB527" s="15"/>
      <c r="BC527" s="15"/>
      <c r="BD527" s="15"/>
      <c r="BE527" s="15"/>
      <c r="BF527" s="15"/>
    </row>
    <row r="528" ht="12.75" customHeight="1">
      <c r="G528" s="204"/>
      <c r="AP528" s="15"/>
      <c r="AQ528" s="15"/>
      <c r="AR528" s="15"/>
      <c r="AS528" s="15"/>
      <c r="AT528" s="15"/>
      <c r="AU528" s="15"/>
      <c r="AV528" s="15"/>
      <c r="AW528" s="15"/>
      <c r="AX528" s="15"/>
      <c r="AY528" s="15"/>
      <c r="AZ528" s="15"/>
      <c r="BA528" s="15"/>
      <c r="BB528" s="15"/>
      <c r="BC528" s="15"/>
      <c r="BD528" s="15"/>
      <c r="BE528" s="15"/>
      <c r="BF528" s="15"/>
    </row>
    <row r="529" ht="12.75" customHeight="1">
      <c r="G529" s="204"/>
      <c r="AP529" s="15"/>
      <c r="AQ529" s="15"/>
      <c r="AR529" s="15"/>
      <c r="AS529" s="15"/>
      <c r="AT529" s="15"/>
      <c r="AU529" s="15"/>
      <c r="AV529" s="15"/>
      <c r="AW529" s="15"/>
      <c r="AX529" s="15"/>
      <c r="AY529" s="15"/>
      <c r="AZ529" s="15"/>
      <c r="BA529" s="15"/>
      <c r="BB529" s="15"/>
      <c r="BC529" s="15"/>
      <c r="BD529" s="15"/>
      <c r="BE529" s="15"/>
      <c r="BF529" s="15"/>
    </row>
    <row r="530" ht="12.75" customHeight="1">
      <c r="G530" s="204"/>
      <c r="AP530" s="15"/>
      <c r="AQ530" s="15"/>
      <c r="AR530" s="15"/>
      <c r="AS530" s="15"/>
      <c r="AT530" s="15"/>
      <c r="AU530" s="15"/>
      <c r="AV530" s="15"/>
      <c r="AW530" s="15"/>
      <c r="AX530" s="15"/>
      <c r="AY530" s="15"/>
      <c r="AZ530" s="15"/>
      <c r="BA530" s="15"/>
      <c r="BB530" s="15"/>
      <c r="BC530" s="15"/>
      <c r="BD530" s="15"/>
      <c r="BE530" s="15"/>
      <c r="BF530" s="15"/>
    </row>
    <row r="531" ht="12.75" customHeight="1">
      <c r="G531" s="204"/>
      <c r="AP531" s="15"/>
      <c r="AQ531" s="15"/>
      <c r="AR531" s="15"/>
      <c r="AS531" s="15"/>
      <c r="AT531" s="15"/>
      <c r="AU531" s="15"/>
      <c r="AV531" s="15"/>
      <c r="AW531" s="15"/>
      <c r="AX531" s="15"/>
      <c r="AY531" s="15"/>
      <c r="AZ531" s="15"/>
      <c r="BA531" s="15"/>
      <c r="BB531" s="15"/>
      <c r="BC531" s="15"/>
      <c r="BD531" s="15"/>
      <c r="BE531" s="15"/>
      <c r="BF531" s="15"/>
    </row>
    <row r="532" ht="12.75" customHeight="1">
      <c r="G532" s="204"/>
      <c r="AP532" s="15"/>
      <c r="AQ532" s="15"/>
      <c r="AR532" s="15"/>
      <c r="AS532" s="15"/>
      <c r="AT532" s="15"/>
      <c r="AU532" s="15"/>
      <c r="AV532" s="15"/>
      <c r="AW532" s="15"/>
      <c r="AX532" s="15"/>
      <c r="AY532" s="15"/>
      <c r="AZ532" s="15"/>
      <c r="BA532" s="15"/>
      <c r="BB532" s="15"/>
      <c r="BC532" s="15"/>
      <c r="BD532" s="15"/>
      <c r="BE532" s="15"/>
      <c r="BF532" s="15"/>
    </row>
    <row r="533" ht="12.75" customHeight="1">
      <c r="G533" s="204"/>
      <c r="AP533" s="15"/>
      <c r="AQ533" s="15"/>
      <c r="AR533" s="15"/>
      <c r="AS533" s="15"/>
      <c r="AT533" s="15"/>
      <c r="AU533" s="15"/>
      <c r="AV533" s="15"/>
      <c r="AW533" s="15"/>
      <c r="AX533" s="15"/>
      <c r="AY533" s="15"/>
      <c r="AZ533" s="15"/>
      <c r="BA533" s="15"/>
      <c r="BB533" s="15"/>
      <c r="BC533" s="15"/>
      <c r="BD533" s="15"/>
      <c r="BE533" s="15"/>
      <c r="BF533" s="15"/>
    </row>
    <row r="534" ht="12.75" customHeight="1">
      <c r="G534" s="204"/>
      <c r="AP534" s="15"/>
      <c r="AQ534" s="15"/>
      <c r="AR534" s="15"/>
      <c r="AS534" s="15"/>
      <c r="AT534" s="15"/>
      <c r="AU534" s="15"/>
      <c r="AV534" s="15"/>
      <c r="AW534" s="15"/>
      <c r="AX534" s="15"/>
      <c r="AY534" s="15"/>
      <c r="AZ534" s="15"/>
      <c r="BA534" s="15"/>
      <c r="BB534" s="15"/>
      <c r="BC534" s="15"/>
      <c r="BD534" s="15"/>
      <c r="BE534" s="15"/>
      <c r="BF534" s="15"/>
    </row>
    <row r="535" ht="12.75" customHeight="1">
      <c r="G535" s="204"/>
      <c r="AP535" s="15"/>
      <c r="AQ535" s="15"/>
      <c r="AR535" s="15"/>
      <c r="AS535" s="15"/>
      <c r="AT535" s="15"/>
      <c r="AU535" s="15"/>
      <c r="AV535" s="15"/>
      <c r="AW535" s="15"/>
      <c r="AX535" s="15"/>
      <c r="AY535" s="15"/>
      <c r="AZ535" s="15"/>
      <c r="BA535" s="15"/>
      <c r="BB535" s="15"/>
      <c r="BC535" s="15"/>
      <c r="BD535" s="15"/>
      <c r="BE535" s="15"/>
      <c r="BF535" s="15"/>
    </row>
    <row r="536" ht="12.75" customHeight="1">
      <c r="G536" s="204"/>
      <c r="AP536" s="15"/>
      <c r="AQ536" s="15"/>
      <c r="AR536" s="15"/>
      <c r="AS536" s="15"/>
      <c r="AT536" s="15"/>
      <c r="AU536" s="15"/>
      <c r="AV536" s="15"/>
      <c r="AW536" s="15"/>
      <c r="AX536" s="15"/>
      <c r="AY536" s="15"/>
      <c r="AZ536" s="15"/>
      <c r="BA536" s="15"/>
      <c r="BB536" s="15"/>
      <c r="BC536" s="15"/>
      <c r="BD536" s="15"/>
      <c r="BE536" s="15"/>
      <c r="BF536" s="15"/>
    </row>
    <row r="537" ht="12.75" customHeight="1">
      <c r="G537" s="204"/>
      <c r="AP537" s="15"/>
      <c r="AQ537" s="15"/>
      <c r="AR537" s="15"/>
      <c r="AS537" s="15"/>
      <c r="AT537" s="15"/>
      <c r="AU537" s="15"/>
      <c r="AV537" s="15"/>
      <c r="AW537" s="15"/>
      <c r="AX537" s="15"/>
      <c r="AY537" s="15"/>
      <c r="AZ537" s="15"/>
      <c r="BA537" s="15"/>
      <c r="BB537" s="15"/>
      <c r="BC537" s="15"/>
      <c r="BD537" s="15"/>
      <c r="BE537" s="15"/>
      <c r="BF537" s="15"/>
    </row>
    <row r="538" ht="12.75" customHeight="1">
      <c r="G538" s="204"/>
      <c r="AP538" s="15"/>
      <c r="AQ538" s="15"/>
      <c r="AR538" s="15"/>
      <c r="AS538" s="15"/>
      <c r="AT538" s="15"/>
      <c r="AU538" s="15"/>
      <c r="AV538" s="15"/>
      <c r="AW538" s="15"/>
      <c r="AX538" s="15"/>
      <c r="AY538" s="15"/>
      <c r="AZ538" s="15"/>
      <c r="BA538" s="15"/>
      <c r="BB538" s="15"/>
      <c r="BC538" s="15"/>
      <c r="BD538" s="15"/>
      <c r="BE538" s="15"/>
      <c r="BF538" s="15"/>
    </row>
    <row r="539" ht="12.75" customHeight="1">
      <c r="G539" s="204"/>
      <c r="AP539" s="15"/>
      <c r="AQ539" s="15"/>
      <c r="AR539" s="15"/>
      <c r="AS539" s="15"/>
      <c r="AT539" s="15"/>
      <c r="AU539" s="15"/>
      <c r="AV539" s="15"/>
      <c r="AW539" s="15"/>
      <c r="AX539" s="15"/>
      <c r="AY539" s="15"/>
      <c r="AZ539" s="15"/>
      <c r="BA539" s="15"/>
      <c r="BB539" s="15"/>
      <c r="BC539" s="15"/>
      <c r="BD539" s="15"/>
      <c r="BE539" s="15"/>
      <c r="BF539" s="15"/>
    </row>
    <row r="540" ht="12.75" customHeight="1">
      <c r="G540" s="204"/>
      <c r="AP540" s="15"/>
      <c r="AQ540" s="15"/>
      <c r="AR540" s="15"/>
      <c r="AS540" s="15"/>
      <c r="AT540" s="15"/>
      <c r="AU540" s="15"/>
      <c r="AV540" s="15"/>
      <c r="AW540" s="15"/>
      <c r="AX540" s="15"/>
      <c r="AY540" s="15"/>
      <c r="AZ540" s="15"/>
      <c r="BA540" s="15"/>
      <c r="BB540" s="15"/>
      <c r="BC540" s="15"/>
      <c r="BD540" s="15"/>
      <c r="BE540" s="15"/>
      <c r="BF540" s="15"/>
    </row>
    <row r="541" ht="12.75" customHeight="1">
      <c r="G541" s="204"/>
      <c r="AP541" s="15"/>
      <c r="AQ541" s="15"/>
      <c r="AR541" s="15"/>
      <c r="AS541" s="15"/>
      <c r="AT541" s="15"/>
      <c r="AU541" s="15"/>
      <c r="AV541" s="15"/>
      <c r="AW541" s="15"/>
      <c r="AX541" s="15"/>
      <c r="AY541" s="15"/>
      <c r="AZ541" s="15"/>
      <c r="BA541" s="15"/>
      <c r="BB541" s="15"/>
      <c r="BC541" s="15"/>
      <c r="BD541" s="15"/>
      <c r="BE541" s="15"/>
      <c r="BF541" s="15"/>
    </row>
    <row r="542" ht="12.75" customHeight="1">
      <c r="G542" s="204"/>
      <c r="AP542" s="15"/>
      <c r="AQ542" s="15"/>
      <c r="AR542" s="15"/>
      <c r="AS542" s="15"/>
      <c r="AT542" s="15"/>
      <c r="AU542" s="15"/>
      <c r="AV542" s="15"/>
      <c r="AW542" s="15"/>
      <c r="AX542" s="15"/>
      <c r="AY542" s="15"/>
      <c r="AZ542" s="15"/>
      <c r="BA542" s="15"/>
      <c r="BB542" s="15"/>
      <c r="BC542" s="15"/>
      <c r="BD542" s="15"/>
      <c r="BE542" s="15"/>
      <c r="BF542" s="15"/>
    </row>
    <row r="543" ht="12.75" customHeight="1">
      <c r="G543" s="204"/>
      <c r="AP543" s="15"/>
      <c r="AQ543" s="15"/>
      <c r="AR543" s="15"/>
      <c r="AS543" s="15"/>
      <c r="AT543" s="15"/>
      <c r="AU543" s="15"/>
      <c r="AV543" s="15"/>
      <c r="AW543" s="15"/>
      <c r="AX543" s="15"/>
      <c r="AY543" s="15"/>
      <c r="AZ543" s="15"/>
      <c r="BA543" s="15"/>
      <c r="BB543" s="15"/>
      <c r="BC543" s="15"/>
      <c r="BD543" s="15"/>
      <c r="BE543" s="15"/>
      <c r="BF543" s="15"/>
    </row>
    <row r="544" ht="12.75" customHeight="1">
      <c r="G544" s="204"/>
      <c r="AP544" s="15"/>
      <c r="AQ544" s="15"/>
      <c r="AR544" s="15"/>
      <c r="AS544" s="15"/>
      <c r="AT544" s="15"/>
      <c r="AU544" s="15"/>
      <c r="AV544" s="15"/>
      <c r="AW544" s="15"/>
      <c r="AX544" s="15"/>
      <c r="AY544" s="15"/>
      <c r="AZ544" s="15"/>
      <c r="BA544" s="15"/>
      <c r="BB544" s="15"/>
      <c r="BC544" s="15"/>
      <c r="BD544" s="15"/>
      <c r="BE544" s="15"/>
      <c r="BF544" s="15"/>
    </row>
    <row r="545" ht="12.75" customHeight="1">
      <c r="G545" s="204"/>
      <c r="AP545" s="15"/>
      <c r="AQ545" s="15"/>
      <c r="AR545" s="15"/>
      <c r="AS545" s="15"/>
      <c r="AT545" s="15"/>
      <c r="AU545" s="15"/>
      <c r="AV545" s="15"/>
      <c r="AW545" s="15"/>
      <c r="AX545" s="15"/>
      <c r="AY545" s="15"/>
      <c r="AZ545" s="15"/>
      <c r="BA545" s="15"/>
      <c r="BB545" s="15"/>
      <c r="BC545" s="15"/>
      <c r="BD545" s="15"/>
      <c r="BE545" s="15"/>
      <c r="BF545" s="15"/>
    </row>
    <row r="546" ht="12.75" customHeight="1">
      <c r="G546" s="204"/>
      <c r="AP546" s="15"/>
      <c r="AQ546" s="15"/>
      <c r="AR546" s="15"/>
      <c r="AS546" s="15"/>
      <c r="AT546" s="15"/>
      <c r="AU546" s="15"/>
      <c r="AV546" s="15"/>
      <c r="AW546" s="15"/>
      <c r="AX546" s="15"/>
      <c r="AY546" s="15"/>
      <c r="AZ546" s="15"/>
      <c r="BA546" s="15"/>
      <c r="BB546" s="15"/>
      <c r="BC546" s="15"/>
      <c r="BD546" s="15"/>
      <c r="BE546" s="15"/>
      <c r="BF546" s="15"/>
    </row>
    <row r="547" ht="12.75" customHeight="1">
      <c r="G547" s="204"/>
      <c r="AP547" s="15"/>
      <c r="AQ547" s="15"/>
      <c r="AR547" s="15"/>
      <c r="AS547" s="15"/>
      <c r="AT547" s="15"/>
      <c r="AU547" s="15"/>
      <c r="AV547" s="15"/>
      <c r="AW547" s="15"/>
      <c r="AX547" s="15"/>
      <c r="AY547" s="15"/>
      <c r="AZ547" s="15"/>
      <c r="BA547" s="15"/>
      <c r="BB547" s="15"/>
      <c r="BC547" s="15"/>
      <c r="BD547" s="15"/>
      <c r="BE547" s="15"/>
      <c r="BF547" s="15"/>
    </row>
    <row r="548" ht="12.75" customHeight="1">
      <c r="G548" s="204"/>
      <c r="AP548" s="15"/>
      <c r="AQ548" s="15"/>
      <c r="AR548" s="15"/>
      <c r="AS548" s="15"/>
      <c r="AT548" s="15"/>
      <c r="AU548" s="15"/>
      <c r="AV548" s="15"/>
      <c r="AW548" s="15"/>
      <c r="AX548" s="15"/>
      <c r="AY548" s="15"/>
      <c r="AZ548" s="15"/>
      <c r="BA548" s="15"/>
      <c r="BB548" s="15"/>
      <c r="BC548" s="15"/>
      <c r="BD548" s="15"/>
      <c r="BE548" s="15"/>
      <c r="BF548" s="15"/>
    </row>
    <row r="549" ht="12.75" customHeight="1">
      <c r="G549" s="204"/>
      <c r="AP549" s="15"/>
      <c r="AQ549" s="15"/>
      <c r="AR549" s="15"/>
      <c r="AS549" s="15"/>
      <c r="AT549" s="15"/>
      <c r="AU549" s="15"/>
      <c r="AV549" s="15"/>
      <c r="AW549" s="15"/>
      <c r="AX549" s="15"/>
      <c r="AY549" s="15"/>
      <c r="AZ549" s="15"/>
      <c r="BA549" s="15"/>
      <c r="BB549" s="15"/>
      <c r="BC549" s="15"/>
      <c r="BD549" s="15"/>
      <c r="BE549" s="15"/>
      <c r="BF549" s="15"/>
    </row>
    <row r="550" ht="12.75" customHeight="1">
      <c r="G550" s="204"/>
      <c r="AP550" s="15"/>
      <c r="AQ550" s="15"/>
      <c r="AR550" s="15"/>
      <c r="AS550" s="15"/>
      <c r="AT550" s="15"/>
      <c r="AU550" s="15"/>
      <c r="AV550" s="15"/>
      <c r="AW550" s="15"/>
      <c r="AX550" s="15"/>
      <c r="AY550" s="15"/>
      <c r="AZ550" s="15"/>
      <c r="BA550" s="15"/>
      <c r="BB550" s="15"/>
      <c r="BC550" s="15"/>
      <c r="BD550" s="15"/>
      <c r="BE550" s="15"/>
      <c r="BF550" s="15"/>
    </row>
    <row r="551" ht="12.75" customHeight="1">
      <c r="G551" s="204"/>
      <c r="AP551" s="15"/>
      <c r="AQ551" s="15"/>
      <c r="AR551" s="15"/>
      <c r="AS551" s="15"/>
      <c r="AT551" s="15"/>
      <c r="AU551" s="15"/>
      <c r="AV551" s="15"/>
      <c r="AW551" s="15"/>
      <c r="AX551" s="15"/>
      <c r="AY551" s="15"/>
      <c r="AZ551" s="15"/>
      <c r="BA551" s="15"/>
      <c r="BB551" s="15"/>
      <c r="BC551" s="15"/>
      <c r="BD551" s="15"/>
      <c r="BE551" s="15"/>
      <c r="BF551" s="15"/>
    </row>
    <row r="552" ht="12.75" customHeight="1">
      <c r="G552" s="204"/>
      <c r="AP552" s="15"/>
      <c r="AQ552" s="15"/>
      <c r="AR552" s="15"/>
      <c r="AS552" s="15"/>
      <c r="AT552" s="15"/>
      <c r="AU552" s="15"/>
      <c r="AV552" s="15"/>
      <c r="AW552" s="15"/>
      <c r="AX552" s="15"/>
      <c r="AY552" s="15"/>
      <c r="AZ552" s="15"/>
      <c r="BA552" s="15"/>
      <c r="BB552" s="15"/>
      <c r="BC552" s="15"/>
      <c r="BD552" s="15"/>
      <c r="BE552" s="15"/>
      <c r="BF552" s="15"/>
    </row>
    <row r="553" ht="12.75" customHeight="1">
      <c r="G553" s="204"/>
      <c r="AP553" s="15"/>
      <c r="AQ553" s="15"/>
      <c r="AR553" s="15"/>
      <c r="AS553" s="15"/>
      <c r="AT553" s="15"/>
      <c r="AU553" s="15"/>
      <c r="AV553" s="15"/>
      <c r="AW553" s="15"/>
      <c r="AX553" s="15"/>
      <c r="AY553" s="15"/>
      <c r="AZ553" s="15"/>
      <c r="BA553" s="15"/>
      <c r="BB553" s="15"/>
      <c r="BC553" s="15"/>
      <c r="BD553" s="15"/>
      <c r="BE553" s="15"/>
      <c r="BF553" s="15"/>
    </row>
    <row r="554" ht="12.75" customHeight="1">
      <c r="G554" s="204"/>
      <c r="AP554" s="15"/>
      <c r="AQ554" s="15"/>
      <c r="AR554" s="15"/>
      <c r="AS554" s="15"/>
      <c r="AT554" s="15"/>
      <c r="AU554" s="15"/>
      <c r="AV554" s="15"/>
      <c r="AW554" s="15"/>
      <c r="AX554" s="15"/>
      <c r="AY554" s="15"/>
      <c r="AZ554" s="15"/>
      <c r="BA554" s="15"/>
      <c r="BB554" s="15"/>
      <c r="BC554" s="15"/>
      <c r="BD554" s="15"/>
      <c r="BE554" s="15"/>
      <c r="BF554" s="15"/>
    </row>
    <row r="555" ht="12.75" customHeight="1">
      <c r="G555" s="204"/>
      <c r="AP555" s="15"/>
      <c r="AQ555" s="15"/>
      <c r="AR555" s="15"/>
      <c r="AS555" s="15"/>
      <c r="AT555" s="15"/>
      <c r="AU555" s="15"/>
      <c r="AV555" s="15"/>
      <c r="AW555" s="15"/>
      <c r="AX555" s="15"/>
      <c r="AY555" s="15"/>
      <c r="AZ555" s="15"/>
      <c r="BA555" s="15"/>
      <c r="BB555" s="15"/>
      <c r="BC555" s="15"/>
      <c r="BD555" s="15"/>
      <c r="BE555" s="15"/>
      <c r="BF555" s="15"/>
    </row>
    <row r="556" ht="12.75" customHeight="1">
      <c r="G556" s="204"/>
      <c r="AP556" s="15"/>
      <c r="AQ556" s="15"/>
      <c r="AR556" s="15"/>
      <c r="AS556" s="15"/>
      <c r="AT556" s="15"/>
      <c r="AU556" s="15"/>
      <c r="AV556" s="15"/>
      <c r="AW556" s="15"/>
      <c r="AX556" s="15"/>
      <c r="AY556" s="15"/>
      <c r="AZ556" s="15"/>
      <c r="BA556" s="15"/>
      <c r="BB556" s="15"/>
      <c r="BC556" s="15"/>
      <c r="BD556" s="15"/>
      <c r="BE556" s="15"/>
      <c r="BF556" s="15"/>
    </row>
    <row r="557" ht="12.75" customHeight="1">
      <c r="G557" s="204"/>
      <c r="AP557" s="15"/>
      <c r="AQ557" s="15"/>
      <c r="AR557" s="15"/>
      <c r="AS557" s="15"/>
      <c r="AT557" s="15"/>
      <c r="AU557" s="15"/>
      <c r="AV557" s="15"/>
      <c r="AW557" s="15"/>
      <c r="AX557" s="15"/>
      <c r="AY557" s="15"/>
      <c r="AZ557" s="15"/>
      <c r="BA557" s="15"/>
      <c r="BB557" s="15"/>
      <c r="BC557" s="15"/>
      <c r="BD557" s="15"/>
      <c r="BE557" s="15"/>
      <c r="BF557" s="15"/>
    </row>
    <row r="558" ht="12.75" customHeight="1">
      <c r="G558" s="204"/>
      <c r="AP558" s="15"/>
      <c r="AQ558" s="15"/>
      <c r="AR558" s="15"/>
      <c r="AS558" s="15"/>
      <c r="AT558" s="15"/>
      <c r="AU558" s="15"/>
      <c r="AV558" s="15"/>
      <c r="AW558" s="15"/>
      <c r="AX558" s="15"/>
      <c r="AY558" s="15"/>
      <c r="AZ558" s="15"/>
      <c r="BA558" s="15"/>
      <c r="BB558" s="15"/>
      <c r="BC558" s="15"/>
      <c r="BD558" s="15"/>
      <c r="BE558" s="15"/>
      <c r="BF558" s="15"/>
    </row>
    <row r="559" ht="12.75" customHeight="1">
      <c r="G559" s="204"/>
      <c r="AP559" s="15"/>
      <c r="AQ559" s="15"/>
      <c r="AR559" s="15"/>
      <c r="AS559" s="15"/>
      <c r="AT559" s="15"/>
      <c r="AU559" s="15"/>
      <c r="AV559" s="15"/>
      <c r="AW559" s="15"/>
      <c r="AX559" s="15"/>
      <c r="AY559" s="15"/>
      <c r="AZ559" s="15"/>
      <c r="BA559" s="15"/>
      <c r="BB559" s="15"/>
      <c r="BC559" s="15"/>
      <c r="BD559" s="15"/>
      <c r="BE559" s="15"/>
      <c r="BF559" s="15"/>
    </row>
    <row r="560" ht="12.75" customHeight="1">
      <c r="G560" s="204"/>
      <c r="AP560" s="15"/>
      <c r="AQ560" s="15"/>
      <c r="AR560" s="15"/>
      <c r="AS560" s="15"/>
      <c r="AT560" s="15"/>
      <c r="AU560" s="15"/>
      <c r="AV560" s="15"/>
      <c r="AW560" s="15"/>
      <c r="AX560" s="15"/>
      <c r="AY560" s="15"/>
      <c r="AZ560" s="15"/>
      <c r="BA560" s="15"/>
      <c r="BB560" s="15"/>
      <c r="BC560" s="15"/>
      <c r="BD560" s="15"/>
      <c r="BE560" s="15"/>
      <c r="BF560" s="15"/>
    </row>
    <row r="561" ht="12.75" customHeight="1">
      <c r="G561" s="204"/>
      <c r="AP561" s="15"/>
      <c r="AQ561" s="15"/>
      <c r="AR561" s="15"/>
      <c r="AS561" s="15"/>
      <c r="AT561" s="15"/>
      <c r="AU561" s="15"/>
      <c r="AV561" s="15"/>
      <c r="AW561" s="15"/>
      <c r="AX561" s="15"/>
      <c r="AY561" s="15"/>
      <c r="AZ561" s="15"/>
      <c r="BA561" s="15"/>
      <c r="BB561" s="15"/>
      <c r="BC561" s="15"/>
      <c r="BD561" s="15"/>
      <c r="BE561" s="15"/>
      <c r="BF561" s="15"/>
    </row>
    <row r="562" ht="12.75" customHeight="1">
      <c r="G562" s="204"/>
      <c r="AP562" s="15"/>
      <c r="AQ562" s="15"/>
      <c r="AR562" s="15"/>
      <c r="AS562" s="15"/>
      <c r="AT562" s="15"/>
      <c r="AU562" s="15"/>
      <c r="AV562" s="15"/>
      <c r="AW562" s="15"/>
      <c r="AX562" s="15"/>
      <c r="AY562" s="15"/>
      <c r="AZ562" s="15"/>
      <c r="BA562" s="15"/>
      <c r="BB562" s="15"/>
      <c r="BC562" s="15"/>
      <c r="BD562" s="15"/>
      <c r="BE562" s="15"/>
      <c r="BF562" s="15"/>
    </row>
    <row r="563" ht="12.75" customHeight="1">
      <c r="G563" s="204"/>
      <c r="AP563" s="15"/>
      <c r="AQ563" s="15"/>
      <c r="AR563" s="15"/>
      <c r="AS563" s="15"/>
      <c r="AT563" s="15"/>
      <c r="AU563" s="15"/>
      <c r="AV563" s="15"/>
      <c r="AW563" s="15"/>
      <c r="AX563" s="15"/>
      <c r="AY563" s="15"/>
      <c r="AZ563" s="15"/>
      <c r="BA563" s="15"/>
      <c r="BB563" s="15"/>
      <c r="BC563" s="15"/>
      <c r="BD563" s="15"/>
      <c r="BE563" s="15"/>
      <c r="BF563" s="15"/>
    </row>
    <row r="564" ht="12.75" customHeight="1">
      <c r="G564" s="204"/>
      <c r="AP564" s="15"/>
      <c r="AQ564" s="15"/>
      <c r="AR564" s="15"/>
      <c r="AS564" s="15"/>
      <c r="AT564" s="15"/>
      <c r="AU564" s="15"/>
      <c r="AV564" s="15"/>
      <c r="AW564" s="15"/>
      <c r="AX564" s="15"/>
      <c r="AY564" s="15"/>
      <c r="AZ564" s="15"/>
      <c r="BA564" s="15"/>
      <c r="BB564" s="15"/>
      <c r="BC564" s="15"/>
      <c r="BD564" s="15"/>
      <c r="BE564" s="15"/>
      <c r="BF564" s="15"/>
    </row>
    <row r="565" ht="12.75" customHeight="1">
      <c r="G565" s="204"/>
      <c r="AP565" s="15"/>
      <c r="AQ565" s="15"/>
      <c r="AR565" s="15"/>
      <c r="AS565" s="15"/>
      <c r="AT565" s="15"/>
      <c r="AU565" s="15"/>
      <c r="AV565" s="15"/>
      <c r="AW565" s="15"/>
      <c r="AX565" s="15"/>
      <c r="AY565" s="15"/>
      <c r="AZ565" s="15"/>
      <c r="BA565" s="15"/>
      <c r="BB565" s="15"/>
      <c r="BC565" s="15"/>
      <c r="BD565" s="15"/>
      <c r="BE565" s="15"/>
      <c r="BF565" s="15"/>
    </row>
    <row r="566" ht="12.75" customHeight="1">
      <c r="G566" s="204"/>
      <c r="AP566" s="15"/>
      <c r="AQ566" s="15"/>
      <c r="AR566" s="15"/>
      <c r="AS566" s="15"/>
      <c r="AT566" s="15"/>
      <c r="AU566" s="15"/>
      <c r="AV566" s="15"/>
      <c r="AW566" s="15"/>
      <c r="AX566" s="15"/>
      <c r="AY566" s="15"/>
      <c r="AZ566" s="15"/>
      <c r="BA566" s="15"/>
      <c r="BB566" s="15"/>
      <c r="BC566" s="15"/>
      <c r="BD566" s="15"/>
      <c r="BE566" s="15"/>
      <c r="BF566" s="15"/>
    </row>
    <row r="567" ht="12.75" customHeight="1">
      <c r="G567" s="204"/>
      <c r="AP567" s="15"/>
      <c r="AQ567" s="15"/>
      <c r="AR567" s="15"/>
      <c r="AS567" s="15"/>
      <c r="AT567" s="15"/>
      <c r="AU567" s="15"/>
      <c r="AV567" s="15"/>
      <c r="AW567" s="15"/>
      <c r="AX567" s="15"/>
      <c r="AY567" s="15"/>
      <c r="AZ567" s="15"/>
      <c r="BA567" s="15"/>
      <c r="BB567" s="15"/>
      <c r="BC567" s="15"/>
      <c r="BD567" s="15"/>
      <c r="BE567" s="15"/>
      <c r="BF567" s="15"/>
    </row>
    <row r="568" ht="12.75" customHeight="1">
      <c r="G568" s="204"/>
      <c r="AP568" s="15"/>
      <c r="AQ568" s="15"/>
      <c r="AR568" s="15"/>
      <c r="AS568" s="15"/>
      <c r="AT568" s="15"/>
      <c r="AU568" s="15"/>
      <c r="AV568" s="15"/>
      <c r="AW568" s="15"/>
      <c r="AX568" s="15"/>
      <c r="AY568" s="15"/>
      <c r="AZ568" s="15"/>
      <c r="BA568" s="15"/>
      <c r="BB568" s="15"/>
      <c r="BC568" s="15"/>
      <c r="BD568" s="15"/>
      <c r="BE568" s="15"/>
      <c r="BF568" s="15"/>
    </row>
    <row r="569" ht="12.75" customHeight="1">
      <c r="G569" s="204"/>
      <c r="AP569" s="15"/>
      <c r="AQ569" s="15"/>
      <c r="AR569" s="15"/>
      <c r="AS569" s="15"/>
      <c r="AT569" s="15"/>
      <c r="AU569" s="15"/>
      <c r="AV569" s="15"/>
      <c r="AW569" s="15"/>
      <c r="AX569" s="15"/>
      <c r="AY569" s="15"/>
      <c r="AZ569" s="15"/>
      <c r="BA569" s="15"/>
      <c r="BB569" s="15"/>
      <c r="BC569" s="15"/>
      <c r="BD569" s="15"/>
      <c r="BE569" s="15"/>
      <c r="BF569" s="15"/>
    </row>
    <row r="570" ht="12.75" customHeight="1">
      <c r="G570" s="204"/>
      <c r="AP570" s="15"/>
      <c r="AQ570" s="15"/>
      <c r="AR570" s="15"/>
      <c r="AS570" s="15"/>
      <c r="AT570" s="15"/>
      <c r="AU570" s="15"/>
      <c r="AV570" s="15"/>
      <c r="AW570" s="15"/>
      <c r="AX570" s="15"/>
      <c r="AY570" s="15"/>
      <c r="AZ570" s="15"/>
      <c r="BA570" s="15"/>
      <c r="BB570" s="15"/>
      <c r="BC570" s="15"/>
      <c r="BD570" s="15"/>
      <c r="BE570" s="15"/>
      <c r="BF570" s="15"/>
    </row>
    <row r="571" ht="12.75" customHeight="1">
      <c r="G571" s="204"/>
      <c r="AP571" s="15"/>
      <c r="AQ571" s="15"/>
      <c r="AR571" s="15"/>
      <c r="AS571" s="15"/>
      <c r="AT571" s="15"/>
      <c r="AU571" s="15"/>
      <c r="AV571" s="15"/>
      <c r="AW571" s="15"/>
      <c r="AX571" s="15"/>
      <c r="AY571" s="15"/>
      <c r="AZ571" s="15"/>
      <c r="BA571" s="15"/>
      <c r="BB571" s="15"/>
      <c r="BC571" s="15"/>
      <c r="BD571" s="15"/>
      <c r="BE571" s="15"/>
      <c r="BF571" s="15"/>
    </row>
    <row r="572" ht="12.75" customHeight="1">
      <c r="G572" s="204"/>
      <c r="AP572" s="15"/>
      <c r="AQ572" s="15"/>
      <c r="AR572" s="15"/>
      <c r="AS572" s="15"/>
      <c r="AT572" s="15"/>
      <c r="AU572" s="15"/>
      <c r="AV572" s="15"/>
      <c r="AW572" s="15"/>
      <c r="AX572" s="15"/>
      <c r="AY572" s="15"/>
      <c r="AZ572" s="15"/>
      <c r="BA572" s="15"/>
      <c r="BB572" s="15"/>
      <c r="BC572" s="15"/>
      <c r="BD572" s="15"/>
      <c r="BE572" s="15"/>
      <c r="BF572" s="15"/>
    </row>
    <row r="573" ht="12.75" customHeight="1">
      <c r="G573" s="204"/>
      <c r="AP573" s="15"/>
      <c r="AQ573" s="15"/>
      <c r="AR573" s="15"/>
      <c r="AS573" s="15"/>
      <c r="AT573" s="15"/>
      <c r="AU573" s="15"/>
      <c r="AV573" s="15"/>
      <c r="AW573" s="15"/>
      <c r="AX573" s="15"/>
      <c r="AY573" s="15"/>
      <c r="AZ573" s="15"/>
      <c r="BA573" s="15"/>
      <c r="BB573" s="15"/>
      <c r="BC573" s="15"/>
      <c r="BD573" s="15"/>
      <c r="BE573" s="15"/>
      <c r="BF573" s="15"/>
    </row>
    <row r="574" ht="12.75" customHeight="1">
      <c r="G574" s="204"/>
      <c r="AP574" s="15"/>
      <c r="AQ574" s="15"/>
      <c r="AR574" s="15"/>
      <c r="AS574" s="15"/>
      <c r="AT574" s="15"/>
      <c r="AU574" s="15"/>
      <c r="AV574" s="15"/>
      <c r="AW574" s="15"/>
      <c r="AX574" s="15"/>
      <c r="AY574" s="15"/>
      <c r="AZ574" s="15"/>
      <c r="BA574" s="15"/>
      <c r="BB574" s="15"/>
      <c r="BC574" s="15"/>
      <c r="BD574" s="15"/>
      <c r="BE574" s="15"/>
      <c r="BF574" s="15"/>
    </row>
    <row r="575" ht="12.75" customHeight="1">
      <c r="G575" s="204"/>
      <c r="AP575" s="15"/>
      <c r="AQ575" s="15"/>
      <c r="AR575" s="15"/>
      <c r="AS575" s="15"/>
      <c r="AT575" s="15"/>
      <c r="AU575" s="15"/>
      <c r="AV575" s="15"/>
      <c r="AW575" s="15"/>
      <c r="AX575" s="15"/>
      <c r="AY575" s="15"/>
      <c r="AZ575" s="15"/>
      <c r="BA575" s="15"/>
      <c r="BB575" s="15"/>
      <c r="BC575" s="15"/>
      <c r="BD575" s="15"/>
      <c r="BE575" s="15"/>
      <c r="BF575" s="15"/>
    </row>
    <row r="576" ht="12.75" customHeight="1">
      <c r="G576" s="204"/>
      <c r="AP576" s="15"/>
      <c r="AQ576" s="15"/>
      <c r="AR576" s="15"/>
      <c r="AS576" s="15"/>
      <c r="AT576" s="15"/>
      <c r="AU576" s="15"/>
      <c r="AV576" s="15"/>
      <c r="AW576" s="15"/>
      <c r="AX576" s="15"/>
      <c r="AY576" s="15"/>
      <c r="AZ576" s="15"/>
      <c r="BA576" s="15"/>
      <c r="BB576" s="15"/>
      <c r="BC576" s="15"/>
      <c r="BD576" s="15"/>
      <c r="BE576" s="15"/>
      <c r="BF576" s="15"/>
    </row>
    <row r="577" ht="12.75" customHeight="1">
      <c r="G577" s="204"/>
      <c r="AP577" s="15"/>
      <c r="AQ577" s="15"/>
      <c r="AR577" s="15"/>
      <c r="AS577" s="15"/>
      <c r="AT577" s="15"/>
      <c r="AU577" s="15"/>
      <c r="AV577" s="15"/>
      <c r="AW577" s="15"/>
      <c r="AX577" s="15"/>
      <c r="AY577" s="15"/>
      <c r="AZ577" s="15"/>
      <c r="BA577" s="15"/>
      <c r="BB577" s="15"/>
      <c r="BC577" s="15"/>
      <c r="BD577" s="15"/>
      <c r="BE577" s="15"/>
      <c r="BF577" s="15"/>
    </row>
    <row r="578" ht="12.75" customHeight="1">
      <c r="G578" s="204"/>
      <c r="AP578" s="15"/>
      <c r="AQ578" s="15"/>
      <c r="AR578" s="15"/>
      <c r="AS578" s="15"/>
      <c r="AT578" s="15"/>
      <c r="AU578" s="15"/>
      <c r="AV578" s="15"/>
      <c r="AW578" s="15"/>
      <c r="AX578" s="15"/>
      <c r="AY578" s="15"/>
      <c r="AZ578" s="15"/>
      <c r="BA578" s="15"/>
      <c r="BB578" s="15"/>
      <c r="BC578" s="15"/>
      <c r="BD578" s="15"/>
      <c r="BE578" s="15"/>
      <c r="BF578" s="15"/>
    </row>
    <row r="579" ht="12.75" customHeight="1">
      <c r="G579" s="204"/>
      <c r="AP579" s="15"/>
      <c r="AQ579" s="15"/>
      <c r="AR579" s="15"/>
      <c r="AS579" s="15"/>
      <c r="AT579" s="15"/>
      <c r="AU579" s="15"/>
      <c r="AV579" s="15"/>
      <c r="AW579" s="15"/>
      <c r="AX579" s="15"/>
      <c r="AY579" s="15"/>
      <c r="AZ579" s="15"/>
      <c r="BA579" s="15"/>
      <c r="BB579" s="15"/>
      <c r="BC579" s="15"/>
      <c r="BD579" s="15"/>
      <c r="BE579" s="15"/>
      <c r="BF579" s="15"/>
    </row>
    <row r="580" ht="12.75" customHeight="1">
      <c r="G580" s="204"/>
      <c r="AP580" s="15"/>
      <c r="AQ580" s="15"/>
      <c r="AR580" s="15"/>
      <c r="AS580" s="15"/>
      <c r="AT580" s="15"/>
      <c r="AU580" s="15"/>
      <c r="AV580" s="15"/>
      <c r="AW580" s="15"/>
      <c r="AX580" s="15"/>
      <c r="AY580" s="15"/>
      <c r="AZ580" s="15"/>
      <c r="BA580" s="15"/>
      <c r="BB580" s="15"/>
      <c r="BC580" s="15"/>
      <c r="BD580" s="15"/>
      <c r="BE580" s="15"/>
      <c r="BF580" s="15"/>
    </row>
    <row r="581" ht="12.75" customHeight="1">
      <c r="G581" s="204"/>
      <c r="AP581" s="15"/>
      <c r="AQ581" s="15"/>
      <c r="AR581" s="15"/>
      <c r="AS581" s="15"/>
      <c r="AT581" s="15"/>
      <c r="AU581" s="15"/>
      <c r="AV581" s="15"/>
      <c r="AW581" s="15"/>
      <c r="AX581" s="15"/>
      <c r="AY581" s="15"/>
      <c r="AZ581" s="15"/>
      <c r="BA581" s="15"/>
      <c r="BB581" s="15"/>
      <c r="BC581" s="15"/>
      <c r="BD581" s="15"/>
      <c r="BE581" s="15"/>
      <c r="BF581" s="15"/>
    </row>
    <row r="582" ht="12.75" customHeight="1">
      <c r="G582" s="204"/>
      <c r="AP582" s="15"/>
      <c r="AQ582" s="15"/>
      <c r="AR582" s="15"/>
      <c r="AS582" s="15"/>
      <c r="AT582" s="15"/>
      <c r="AU582" s="15"/>
      <c r="AV582" s="15"/>
      <c r="AW582" s="15"/>
      <c r="AX582" s="15"/>
      <c r="AY582" s="15"/>
      <c r="AZ582" s="15"/>
      <c r="BA582" s="15"/>
      <c r="BB582" s="15"/>
      <c r="BC582" s="15"/>
      <c r="BD582" s="15"/>
      <c r="BE582" s="15"/>
      <c r="BF582" s="15"/>
    </row>
    <row r="583" ht="12.75" customHeight="1">
      <c r="G583" s="204"/>
      <c r="AP583" s="15"/>
      <c r="AQ583" s="15"/>
      <c r="AR583" s="15"/>
      <c r="AS583" s="15"/>
      <c r="AT583" s="15"/>
      <c r="AU583" s="15"/>
      <c r="AV583" s="15"/>
      <c r="AW583" s="15"/>
      <c r="AX583" s="15"/>
      <c r="AY583" s="15"/>
      <c r="AZ583" s="15"/>
      <c r="BA583" s="15"/>
      <c r="BB583" s="15"/>
      <c r="BC583" s="15"/>
      <c r="BD583" s="15"/>
      <c r="BE583" s="15"/>
      <c r="BF583" s="15"/>
    </row>
    <row r="584" ht="12.75" customHeight="1">
      <c r="G584" s="204"/>
      <c r="AP584" s="15"/>
      <c r="AQ584" s="15"/>
      <c r="AR584" s="15"/>
      <c r="AS584" s="15"/>
      <c r="AT584" s="15"/>
      <c r="AU584" s="15"/>
      <c r="AV584" s="15"/>
      <c r="AW584" s="15"/>
      <c r="AX584" s="15"/>
      <c r="AY584" s="15"/>
      <c r="AZ584" s="15"/>
      <c r="BA584" s="15"/>
      <c r="BB584" s="15"/>
      <c r="BC584" s="15"/>
      <c r="BD584" s="15"/>
      <c r="BE584" s="15"/>
      <c r="BF584" s="15"/>
    </row>
    <row r="585" ht="12.75" customHeight="1">
      <c r="G585" s="204"/>
      <c r="AP585" s="15"/>
      <c r="AQ585" s="15"/>
      <c r="AR585" s="15"/>
      <c r="AS585" s="15"/>
      <c r="AT585" s="15"/>
      <c r="AU585" s="15"/>
      <c r="AV585" s="15"/>
      <c r="AW585" s="15"/>
      <c r="AX585" s="15"/>
      <c r="AY585" s="15"/>
      <c r="AZ585" s="15"/>
      <c r="BA585" s="15"/>
      <c r="BB585" s="15"/>
      <c r="BC585" s="15"/>
      <c r="BD585" s="15"/>
      <c r="BE585" s="15"/>
      <c r="BF585" s="15"/>
    </row>
    <row r="586" ht="12.75" customHeight="1">
      <c r="G586" s="204"/>
      <c r="AP586" s="15"/>
      <c r="AQ586" s="15"/>
      <c r="AR586" s="15"/>
      <c r="AS586" s="15"/>
      <c r="AT586" s="15"/>
      <c r="AU586" s="15"/>
      <c r="AV586" s="15"/>
      <c r="AW586" s="15"/>
      <c r="AX586" s="15"/>
      <c r="AY586" s="15"/>
      <c r="AZ586" s="15"/>
      <c r="BA586" s="15"/>
      <c r="BB586" s="15"/>
      <c r="BC586" s="15"/>
      <c r="BD586" s="15"/>
      <c r="BE586" s="15"/>
      <c r="BF586" s="15"/>
    </row>
    <row r="587" ht="12.75" customHeight="1">
      <c r="G587" s="204"/>
      <c r="AP587" s="15"/>
      <c r="AQ587" s="15"/>
      <c r="AR587" s="15"/>
      <c r="AS587" s="15"/>
      <c r="AT587" s="15"/>
      <c r="AU587" s="15"/>
      <c r="AV587" s="15"/>
      <c r="AW587" s="15"/>
      <c r="AX587" s="15"/>
      <c r="AY587" s="15"/>
      <c r="AZ587" s="15"/>
      <c r="BA587" s="15"/>
      <c r="BB587" s="15"/>
      <c r="BC587" s="15"/>
      <c r="BD587" s="15"/>
      <c r="BE587" s="15"/>
      <c r="BF587" s="15"/>
    </row>
    <row r="588" ht="12.75" customHeight="1">
      <c r="G588" s="204"/>
      <c r="AP588" s="15"/>
      <c r="AQ588" s="15"/>
      <c r="AR588" s="15"/>
      <c r="AS588" s="15"/>
      <c r="AT588" s="15"/>
      <c r="AU588" s="15"/>
      <c r="AV588" s="15"/>
      <c r="AW588" s="15"/>
      <c r="AX588" s="15"/>
      <c r="AY588" s="15"/>
      <c r="AZ588" s="15"/>
      <c r="BA588" s="15"/>
      <c r="BB588" s="15"/>
      <c r="BC588" s="15"/>
      <c r="BD588" s="15"/>
      <c r="BE588" s="15"/>
      <c r="BF588" s="15"/>
    </row>
    <row r="589" ht="12.75" customHeight="1">
      <c r="G589" s="204"/>
      <c r="AP589" s="15"/>
      <c r="AQ589" s="15"/>
      <c r="AR589" s="15"/>
      <c r="AS589" s="15"/>
      <c r="AT589" s="15"/>
      <c r="AU589" s="15"/>
      <c r="AV589" s="15"/>
      <c r="AW589" s="15"/>
      <c r="AX589" s="15"/>
      <c r="AY589" s="15"/>
      <c r="AZ589" s="15"/>
      <c r="BA589" s="15"/>
      <c r="BB589" s="15"/>
      <c r="BC589" s="15"/>
      <c r="BD589" s="15"/>
      <c r="BE589" s="15"/>
      <c r="BF589" s="15"/>
    </row>
    <row r="590" ht="12.75" customHeight="1">
      <c r="G590" s="204"/>
      <c r="AP590" s="15"/>
      <c r="AQ590" s="15"/>
      <c r="AR590" s="15"/>
      <c r="AS590" s="15"/>
      <c r="AT590" s="15"/>
      <c r="AU590" s="15"/>
      <c r="AV590" s="15"/>
      <c r="AW590" s="15"/>
      <c r="AX590" s="15"/>
      <c r="AY590" s="15"/>
      <c r="AZ590" s="15"/>
      <c r="BA590" s="15"/>
      <c r="BB590" s="15"/>
      <c r="BC590" s="15"/>
      <c r="BD590" s="15"/>
      <c r="BE590" s="15"/>
      <c r="BF590" s="15"/>
    </row>
    <row r="591" ht="12.75" customHeight="1">
      <c r="G591" s="204"/>
      <c r="AP591" s="15"/>
      <c r="AQ591" s="15"/>
      <c r="AR591" s="15"/>
      <c r="AS591" s="15"/>
      <c r="AT591" s="15"/>
      <c r="AU591" s="15"/>
      <c r="AV591" s="15"/>
      <c r="AW591" s="15"/>
      <c r="AX591" s="15"/>
      <c r="AY591" s="15"/>
      <c r="AZ591" s="15"/>
      <c r="BA591" s="15"/>
      <c r="BB591" s="15"/>
      <c r="BC591" s="15"/>
      <c r="BD591" s="15"/>
      <c r="BE591" s="15"/>
      <c r="BF591" s="15"/>
    </row>
    <row r="592" ht="12.75" customHeight="1">
      <c r="G592" s="204"/>
      <c r="AP592" s="15"/>
      <c r="AQ592" s="15"/>
      <c r="AR592" s="15"/>
      <c r="AS592" s="15"/>
      <c r="AT592" s="15"/>
      <c r="AU592" s="15"/>
      <c r="AV592" s="15"/>
      <c r="AW592" s="15"/>
      <c r="AX592" s="15"/>
      <c r="AY592" s="15"/>
      <c r="AZ592" s="15"/>
      <c r="BA592" s="15"/>
      <c r="BB592" s="15"/>
      <c r="BC592" s="15"/>
      <c r="BD592" s="15"/>
      <c r="BE592" s="15"/>
      <c r="BF592" s="15"/>
    </row>
    <row r="593" ht="12.75" customHeight="1">
      <c r="G593" s="204"/>
      <c r="AP593" s="15"/>
      <c r="AQ593" s="15"/>
      <c r="AR593" s="15"/>
      <c r="AS593" s="15"/>
      <c r="AT593" s="15"/>
      <c r="AU593" s="15"/>
      <c r="AV593" s="15"/>
      <c r="AW593" s="15"/>
      <c r="AX593" s="15"/>
      <c r="AY593" s="15"/>
      <c r="AZ593" s="15"/>
      <c r="BA593" s="15"/>
      <c r="BB593" s="15"/>
      <c r="BC593" s="15"/>
      <c r="BD593" s="15"/>
      <c r="BE593" s="15"/>
      <c r="BF593" s="15"/>
    </row>
    <row r="594" ht="12.75" customHeight="1">
      <c r="G594" s="204"/>
      <c r="AP594" s="15"/>
      <c r="AQ594" s="15"/>
      <c r="AR594" s="15"/>
      <c r="AS594" s="15"/>
      <c r="AT594" s="15"/>
      <c r="AU594" s="15"/>
      <c r="AV594" s="15"/>
      <c r="AW594" s="15"/>
      <c r="AX594" s="15"/>
      <c r="AY594" s="15"/>
      <c r="AZ594" s="15"/>
      <c r="BA594" s="15"/>
      <c r="BB594" s="15"/>
      <c r="BC594" s="15"/>
      <c r="BD594" s="15"/>
      <c r="BE594" s="15"/>
      <c r="BF594" s="15"/>
    </row>
    <row r="595" ht="12.75" customHeight="1">
      <c r="G595" s="204"/>
      <c r="AP595" s="15"/>
      <c r="AQ595" s="15"/>
      <c r="AR595" s="15"/>
      <c r="AS595" s="15"/>
      <c r="AT595" s="15"/>
      <c r="AU595" s="15"/>
      <c r="AV595" s="15"/>
      <c r="AW595" s="15"/>
      <c r="AX595" s="15"/>
      <c r="AY595" s="15"/>
      <c r="AZ595" s="15"/>
      <c r="BA595" s="15"/>
      <c r="BB595" s="15"/>
      <c r="BC595" s="15"/>
      <c r="BD595" s="15"/>
      <c r="BE595" s="15"/>
      <c r="BF595" s="15"/>
    </row>
    <row r="596" ht="12.75" customHeight="1">
      <c r="G596" s="204"/>
      <c r="AP596" s="15"/>
      <c r="AQ596" s="15"/>
      <c r="AR596" s="15"/>
      <c r="AS596" s="15"/>
      <c r="AT596" s="15"/>
      <c r="AU596" s="15"/>
      <c r="AV596" s="15"/>
      <c r="AW596" s="15"/>
      <c r="AX596" s="15"/>
      <c r="AY596" s="15"/>
      <c r="AZ596" s="15"/>
      <c r="BA596" s="15"/>
      <c r="BB596" s="15"/>
      <c r="BC596" s="15"/>
      <c r="BD596" s="15"/>
      <c r="BE596" s="15"/>
      <c r="BF596" s="15"/>
    </row>
    <row r="597" ht="12.75" customHeight="1">
      <c r="G597" s="204"/>
      <c r="AP597" s="15"/>
      <c r="AQ597" s="15"/>
      <c r="AR597" s="15"/>
      <c r="AS597" s="15"/>
      <c r="AT597" s="15"/>
      <c r="AU597" s="15"/>
      <c r="AV597" s="15"/>
      <c r="AW597" s="15"/>
      <c r="AX597" s="15"/>
      <c r="AY597" s="15"/>
      <c r="AZ597" s="15"/>
      <c r="BA597" s="15"/>
      <c r="BB597" s="15"/>
      <c r="BC597" s="15"/>
      <c r="BD597" s="15"/>
      <c r="BE597" s="15"/>
      <c r="BF597" s="15"/>
    </row>
    <row r="598" ht="12.75" customHeight="1">
      <c r="G598" s="204"/>
      <c r="AP598" s="15"/>
      <c r="AQ598" s="15"/>
      <c r="AR598" s="15"/>
      <c r="AS598" s="15"/>
      <c r="AT598" s="15"/>
      <c r="AU598" s="15"/>
      <c r="AV598" s="15"/>
      <c r="AW598" s="15"/>
      <c r="AX598" s="15"/>
      <c r="AY598" s="15"/>
      <c r="AZ598" s="15"/>
      <c r="BA598" s="15"/>
      <c r="BB598" s="15"/>
      <c r="BC598" s="15"/>
      <c r="BD598" s="15"/>
      <c r="BE598" s="15"/>
      <c r="BF598" s="15"/>
    </row>
    <row r="599" ht="12.75" customHeight="1">
      <c r="G599" s="204"/>
      <c r="AP599" s="15"/>
      <c r="AQ599" s="15"/>
      <c r="AR599" s="15"/>
      <c r="AS599" s="15"/>
      <c r="AT599" s="15"/>
      <c r="AU599" s="15"/>
      <c r="AV599" s="15"/>
      <c r="AW599" s="15"/>
      <c r="AX599" s="15"/>
      <c r="AY599" s="15"/>
      <c r="AZ599" s="15"/>
      <c r="BA599" s="15"/>
      <c r="BB599" s="15"/>
      <c r="BC599" s="15"/>
      <c r="BD599" s="15"/>
      <c r="BE599" s="15"/>
      <c r="BF599" s="15"/>
    </row>
    <row r="600" ht="12.75" customHeight="1">
      <c r="G600" s="204"/>
      <c r="AP600" s="15"/>
      <c r="AQ600" s="15"/>
      <c r="AR600" s="15"/>
      <c r="AS600" s="15"/>
      <c r="AT600" s="15"/>
      <c r="AU600" s="15"/>
      <c r="AV600" s="15"/>
      <c r="AW600" s="15"/>
      <c r="AX600" s="15"/>
      <c r="AY600" s="15"/>
      <c r="AZ600" s="15"/>
      <c r="BA600" s="15"/>
      <c r="BB600" s="15"/>
      <c r="BC600" s="15"/>
      <c r="BD600" s="15"/>
      <c r="BE600" s="15"/>
      <c r="BF600" s="15"/>
    </row>
    <row r="601" ht="12.75" customHeight="1">
      <c r="G601" s="204"/>
      <c r="AP601" s="15"/>
      <c r="AQ601" s="15"/>
      <c r="AR601" s="15"/>
      <c r="AS601" s="15"/>
      <c r="AT601" s="15"/>
      <c r="AU601" s="15"/>
      <c r="AV601" s="15"/>
      <c r="AW601" s="15"/>
      <c r="AX601" s="15"/>
      <c r="AY601" s="15"/>
      <c r="AZ601" s="15"/>
      <c r="BA601" s="15"/>
      <c r="BB601" s="15"/>
      <c r="BC601" s="15"/>
      <c r="BD601" s="15"/>
      <c r="BE601" s="15"/>
      <c r="BF601" s="15"/>
    </row>
    <row r="602" ht="12.75" customHeight="1">
      <c r="G602" s="204"/>
      <c r="AP602" s="15"/>
      <c r="AQ602" s="15"/>
      <c r="AR602" s="15"/>
      <c r="AS602" s="15"/>
      <c r="AT602" s="15"/>
      <c r="AU602" s="15"/>
      <c r="AV602" s="15"/>
      <c r="AW602" s="15"/>
      <c r="AX602" s="15"/>
      <c r="AY602" s="15"/>
      <c r="AZ602" s="15"/>
      <c r="BA602" s="15"/>
      <c r="BB602" s="15"/>
      <c r="BC602" s="15"/>
      <c r="BD602" s="15"/>
      <c r="BE602" s="15"/>
      <c r="BF602" s="15"/>
    </row>
    <row r="603" ht="12.75" customHeight="1">
      <c r="G603" s="204"/>
      <c r="AP603" s="15"/>
      <c r="AQ603" s="15"/>
      <c r="AR603" s="15"/>
      <c r="AS603" s="15"/>
      <c r="AT603" s="15"/>
      <c r="AU603" s="15"/>
      <c r="AV603" s="15"/>
      <c r="AW603" s="15"/>
      <c r="AX603" s="15"/>
      <c r="AY603" s="15"/>
      <c r="AZ603" s="15"/>
      <c r="BA603" s="15"/>
      <c r="BB603" s="15"/>
      <c r="BC603" s="15"/>
      <c r="BD603" s="15"/>
      <c r="BE603" s="15"/>
      <c r="BF603" s="15"/>
    </row>
    <row r="604" ht="12.75" customHeight="1">
      <c r="G604" s="204"/>
      <c r="AP604" s="15"/>
      <c r="AQ604" s="15"/>
      <c r="AR604" s="15"/>
      <c r="AS604" s="15"/>
      <c r="AT604" s="15"/>
      <c r="AU604" s="15"/>
      <c r="AV604" s="15"/>
      <c r="AW604" s="15"/>
      <c r="AX604" s="15"/>
      <c r="AY604" s="15"/>
      <c r="AZ604" s="15"/>
      <c r="BA604" s="15"/>
      <c r="BB604" s="15"/>
      <c r="BC604" s="15"/>
      <c r="BD604" s="15"/>
      <c r="BE604" s="15"/>
      <c r="BF604" s="15"/>
    </row>
    <row r="605" ht="12.75" customHeight="1">
      <c r="G605" s="204"/>
      <c r="AP605" s="15"/>
      <c r="AQ605" s="15"/>
      <c r="AR605" s="15"/>
      <c r="AS605" s="15"/>
      <c r="AT605" s="15"/>
      <c r="AU605" s="15"/>
      <c r="AV605" s="15"/>
      <c r="AW605" s="15"/>
      <c r="AX605" s="15"/>
      <c r="AY605" s="15"/>
      <c r="AZ605" s="15"/>
      <c r="BA605" s="15"/>
      <c r="BB605" s="15"/>
      <c r="BC605" s="15"/>
      <c r="BD605" s="15"/>
      <c r="BE605" s="15"/>
      <c r="BF605" s="15"/>
    </row>
    <row r="606" ht="12.75" customHeight="1">
      <c r="G606" s="204"/>
      <c r="AP606" s="15"/>
      <c r="AQ606" s="15"/>
      <c r="AR606" s="15"/>
      <c r="AS606" s="15"/>
      <c r="AT606" s="15"/>
      <c r="AU606" s="15"/>
      <c r="AV606" s="15"/>
      <c r="AW606" s="15"/>
      <c r="AX606" s="15"/>
      <c r="AY606" s="15"/>
      <c r="AZ606" s="15"/>
      <c r="BA606" s="15"/>
      <c r="BB606" s="15"/>
      <c r="BC606" s="15"/>
      <c r="BD606" s="15"/>
      <c r="BE606" s="15"/>
      <c r="BF606" s="15"/>
    </row>
    <row r="607" ht="12.75" customHeight="1">
      <c r="G607" s="204"/>
      <c r="AP607" s="15"/>
      <c r="AQ607" s="15"/>
      <c r="AR607" s="15"/>
      <c r="AS607" s="15"/>
      <c r="AT607" s="15"/>
      <c r="AU607" s="15"/>
      <c r="AV607" s="15"/>
      <c r="AW607" s="15"/>
      <c r="AX607" s="15"/>
      <c r="AY607" s="15"/>
      <c r="AZ607" s="15"/>
      <c r="BA607" s="15"/>
      <c r="BB607" s="15"/>
      <c r="BC607" s="15"/>
      <c r="BD607" s="15"/>
      <c r="BE607" s="15"/>
      <c r="BF607" s="15"/>
    </row>
    <row r="608" ht="12.75" customHeight="1">
      <c r="G608" s="204"/>
      <c r="AP608" s="15"/>
      <c r="AQ608" s="15"/>
      <c r="AR608" s="15"/>
      <c r="AS608" s="15"/>
      <c r="AT608" s="15"/>
      <c r="AU608" s="15"/>
      <c r="AV608" s="15"/>
      <c r="AW608" s="15"/>
      <c r="AX608" s="15"/>
      <c r="AY608" s="15"/>
      <c r="AZ608" s="15"/>
      <c r="BA608" s="15"/>
      <c r="BB608" s="15"/>
      <c r="BC608" s="15"/>
      <c r="BD608" s="15"/>
      <c r="BE608" s="15"/>
      <c r="BF608" s="15"/>
    </row>
    <row r="609" ht="12.75" customHeight="1">
      <c r="G609" s="204"/>
      <c r="AP609" s="15"/>
      <c r="AQ609" s="15"/>
      <c r="AR609" s="15"/>
      <c r="AS609" s="15"/>
      <c r="AT609" s="15"/>
      <c r="AU609" s="15"/>
      <c r="AV609" s="15"/>
      <c r="AW609" s="15"/>
      <c r="AX609" s="15"/>
      <c r="AY609" s="15"/>
      <c r="AZ609" s="15"/>
      <c r="BA609" s="15"/>
      <c r="BB609" s="15"/>
      <c r="BC609" s="15"/>
      <c r="BD609" s="15"/>
      <c r="BE609" s="15"/>
      <c r="BF609" s="15"/>
    </row>
    <row r="610" ht="12.75" customHeight="1">
      <c r="G610" s="204"/>
      <c r="AP610" s="15"/>
      <c r="AQ610" s="15"/>
      <c r="AR610" s="15"/>
      <c r="AS610" s="15"/>
      <c r="AT610" s="15"/>
      <c r="AU610" s="15"/>
      <c r="AV610" s="15"/>
      <c r="AW610" s="15"/>
      <c r="AX610" s="15"/>
      <c r="AY610" s="15"/>
      <c r="AZ610" s="15"/>
      <c r="BA610" s="15"/>
      <c r="BB610" s="15"/>
      <c r="BC610" s="15"/>
      <c r="BD610" s="15"/>
      <c r="BE610" s="15"/>
      <c r="BF610" s="15"/>
    </row>
    <row r="611" ht="12.75" customHeight="1">
      <c r="G611" s="204"/>
      <c r="AP611" s="15"/>
      <c r="AQ611" s="15"/>
      <c r="AR611" s="15"/>
      <c r="AS611" s="15"/>
      <c r="AT611" s="15"/>
      <c r="AU611" s="15"/>
      <c r="AV611" s="15"/>
      <c r="AW611" s="15"/>
      <c r="AX611" s="15"/>
      <c r="AY611" s="15"/>
      <c r="AZ611" s="15"/>
      <c r="BA611" s="15"/>
      <c r="BB611" s="15"/>
      <c r="BC611" s="15"/>
      <c r="BD611" s="15"/>
      <c r="BE611" s="15"/>
      <c r="BF611" s="15"/>
    </row>
    <row r="612" ht="12.75" customHeight="1">
      <c r="G612" s="204"/>
      <c r="AP612" s="15"/>
      <c r="AQ612" s="15"/>
      <c r="AR612" s="15"/>
      <c r="AS612" s="15"/>
      <c r="AT612" s="15"/>
      <c r="AU612" s="15"/>
      <c r="AV612" s="15"/>
      <c r="AW612" s="15"/>
      <c r="AX612" s="15"/>
      <c r="AY612" s="15"/>
      <c r="AZ612" s="15"/>
      <c r="BA612" s="15"/>
      <c r="BB612" s="15"/>
      <c r="BC612" s="15"/>
      <c r="BD612" s="15"/>
      <c r="BE612" s="15"/>
      <c r="BF612" s="15"/>
    </row>
    <row r="613" ht="12.75" customHeight="1">
      <c r="G613" s="204"/>
      <c r="AP613" s="15"/>
      <c r="AQ613" s="15"/>
      <c r="AR613" s="15"/>
      <c r="AS613" s="15"/>
      <c r="AT613" s="15"/>
      <c r="AU613" s="15"/>
      <c r="AV613" s="15"/>
      <c r="AW613" s="15"/>
      <c r="AX613" s="15"/>
      <c r="AY613" s="15"/>
      <c r="AZ613" s="15"/>
      <c r="BA613" s="15"/>
      <c r="BB613" s="15"/>
      <c r="BC613" s="15"/>
      <c r="BD613" s="15"/>
      <c r="BE613" s="15"/>
      <c r="BF613" s="15"/>
    </row>
    <row r="614" ht="12.75" customHeight="1">
      <c r="G614" s="204"/>
      <c r="AP614" s="15"/>
      <c r="AQ614" s="15"/>
      <c r="AR614" s="15"/>
      <c r="AS614" s="15"/>
      <c r="AT614" s="15"/>
      <c r="AU614" s="15"/>
      <c r="AV614" s="15"/>
      <c r="AW614" s="15"/>
      <c r="AX614" s="15"/>
      <c r="AY614" s="15"/>
      <c r="AZ614" s="15"/>
      <c r="BA614" s="15"/>
      <c r="BB614" s="15"/>
      <c r="BC614" s="15"/>
      <c r="BD614" s="15"/>
      <c r="BE614" s="15"/>
      <c r="BF614" s="15"/>
    </row>
    <row r="615" ht="12.75" customHeight="1">
      <c r="G615" s="204"/>
      <c r="AP615" s="15"/>
      <c r="AQ615" s="15"/>
      <c r="AR615" s="15"/>
      <c r="AS615" s="15"/>
      <c r="AT615" s="15"/>
      <c r="AU615" s="15"/>
      <c r="AV615" s="15"/>
      <c r="AW615" s="15"/>
      <c r="AX615" s="15"/>
      <c r="AY615" s="15"/>
      <c r="AZ615" s="15"/>
      <c r="BA615" s="15"/>
      <c r="BB615" s="15"/>
      <c r="BC615" s="15"/>
      <c r="BD615" s="15"/>
      <c r="BE615" s="15"/>
      <c r="BF615" s="15"/>
    </row>
    <row r="616" ht="12.75" customHeight="1">
      <c r="G616" s="204"/>
      <c r="AP616" s="15"/>
      <c r="AQ616" s="15"/>
      <c r="AR616" s="15"/>
      <c r="AS616" s="15"/>
      <c r="AT616" s="15"/>
      <c r="AU616" s="15"/>
      <c r="AV616" s="15"/>
      <c r="AW616" s="15"/>
      <c r="AX616" s="15"/>
      <c r="AY616" s="15"/>
      <c r="AZ616" s="15"/>
      <c r="BA616" s="15"/>
      <c r="BB616" s="15"/>
      <c r="BC616" s="15"/>
      <c r="BD616" s="15"/>
      <c r="BE616" s="15"/>
      <c r="BF616" s="15"/>
    </row>
    <row r="617" ht="12.75" customHeight="1">
      <c r="G617" s="204"/>
      <c r="AP617" s="15"/>
      <c r="AQ617" s="15"/>
      <c r="AR617" s="15"/>
      <c r="AS617" s="15"/>
      <c r="AT617" s="15"/>
      <c r="AU617" s="15"/>
      <c r="AV617" s="15"/>
      <c r="AW617" s="15"/>
      <c r="AX617" s="15"/>
      <c r="AY617" s="15"/>
      <c r="AZ617" s="15"/>
      <c r="BA617" s="15"/>
      <c r="BB617" s="15"/>
      <c r="BC617" s="15"/>
      <c r="BD617" s="15"/>
      <c r="BE617" s="15"/>
      <c r="BF617" s="15"/>
    </row>
    <row r="618" ht="12.75" customHeight="1">
      <c r="G618" s="204"/>
      <c r="AP618" s="15"/>
      <c r="AQ618" s="15"/>
      <c r="AR618" s="15"/>
      <c r="AS618" s="15"/>
      <c r="AT618" s="15"/>
      <c r="AU618" s="15"/>
      <c r="AV618" s="15"/>
      <c r="AW618" s="15"/>
      <c r="AX618" s="15"/>
      <c r="AY618" s="15"/>
      <c r="AZ618" s="15"/>
      <c r="BA618" s="15"/>
      <c r="BB618" s="15"/>
      <c r="BC618" s="15"/>
      <c r="BD618" s="15"/>
      <c r="BE618" s="15"/>
      <c r="BF618" s="15"/>
    </row>
    <row r="619" ht="12.75" customHeight="1">
      <c r="G619" s="204"/>
      <c r="AP619" s="15"/>
      <c r="AQ619" s="15"/>
      <c r="AR619" s="15"/>
      <c r="AS619" s="15"/>
      <c r="AT619" s="15"/>
      <c r="AU619" s="15"/>
      <c r="AV619" s="15"/>
      <c r="AW619" s="15"/>
      <c r="AX619" s="15"/>
      <c r="AY619" s="15"/>
      <c r="AZ619" s="15"/>
      <c r="BA619" s="15"/>
      <c r="BB619" s="15"/>
      <c r="BC619" s="15"/>
      <c r="BD619" s="15"/>
      <c r="BE619" s="15"/>
      <c r="BF619" s="15"/>
    </row>
    <row r="620" ht="12.75" customHeight="1">
      <c r="G620" s="204"/>
      <c r="AP620" s="15"/>
      <c r="AQ620" s="15"/>
      <c r="AR620" s="15"/>
      <c r="AS620" s="15"/>
      <c r="AT620" s="15"/>
      <c r="AU620" s="15"/>
      <c r="AV620" s="15"/>
      <c r="AW620" s="15"/>
      <c r="AX620" s="15"/>
      <c r="AY620" s="15"/>
      <c r="AZ620" s="15"/>
      <c r="BA620" s="15"/>
      <c r="BB620" s="15"/>
      <c r="BC620" s="15"/>
      <c r="BD620" s="15"/>
      <c r="BE620" s="15"/>
      <c r="BF620" s="15"/>
    </row>
    <row r="621" ht="12.75" customHeight="1">
      <c r="G621" s="204"/>
      <c r="AP621" s="15"/>
      <c r="AQ621" s="15"/>
      <c r="AR621" s="15"/>
      <c r="AS621" s="15"/>
      <c r="AT621" s="15"/>
      <c r="AU621" s="15"/>
      <c r="AV621" s="15"/>
      <c r="AW621" s="15"/>
      <c r="AX621" s="15"/>
      <c r="AY621" s="15"/>
      <c r="AZ621" s="15"/>
      <c r="BA621" s="15"/>
      <c r="BB621" s="15"/>
      <c r="BC621" s="15"/>
      <c r="BD621" s="15"/>
      <c r="BE621" s="15"/>
      <c r="BF621" s="15"/>
    </row>
    <row r="622" ht="12.75" customHeight="1">
      <c r="G622" s="204"/>
      <c r="AP622" s="15"/>
      <c r="AQ622" s="15"/>
      <c r="AR622" s="15"/>
      <c r="AS622" s="15"/>
      <c r="AT622" s="15"/>
      <c r="AU622" s="15"/>
      <c r="AV622" s="15"/>
      <c r="AW622" s="15"/>
      <c r="AX622" s="15"/>
      <c r="AY622" s="15"/>
      <c r="AZ622" s="15"/>
      <c r="BA622" s="15"/>
      <c r="BB622" s="15"/>
      <c r="BC622" s="15"/>
      <c r="BD622" s="15"/>
      <c r="BE622" s="15"/>
      <c r="BF622" s="15"/>
    </row>
    <row r="623" ht="12.75" customHeight="1">
      <c r="G623" s="204"/>
      <c r="AP623" s="15"/>
      <c r="AQ623" s="15"/>
      <c r="AR623" s="15"/>
      <c r="AS623" s="15"/>
      <c r="AT623" s="15"/>
      <c r="AU623" s="15"/>
      <c r="AV623" s="15"/>
      <c r="AW623" s="15"/>
      <c r="AX623" s="15"/>
      <c r="AY623" s="15"/>
      <c r="AZ623" s="15"/>
      <c r="BA623" s="15"/>
      <c r="BB623" s="15"/>
      <c r="BC623" s="15"/>
      <c r="BD623" s="15"/>
      <c r="BE623" s="15"/>
      <c r="BF623" s="15"/>
    </row>
    <row r="624" ht="12.75" customHeight="1">
      <c r="G624" s="204"/>
      <c r="AP624" s="15"/>
      <c r="AQ624" s="15"/>
      <c r="AR624" s="15"/>
      <c r="AS624" s="15"/>
      <c r="AT624" s="15"/>
      <c r="AU624" s="15"/>
      <c r="AV624" s="15"/>
      <c r="AW624" s="15"/>
      <c r="AX624" s="15"/>
      <c r="AY624" s="15"/>
      <c r="AZ624" s="15"/>
      <c r="BA624" s="15"/>
      <c r="BB624" s="15"/>
      <c r="BC624" s="15"/>
      <c r="BD624" s="15"/>
      <c r="BE624" s="15"/>
      <c r="BF624" s="15"/>
    </row>
    <row r="625" ht="12.75" customHeight="1">
      <c r="G625" s="204"/>
      <c r="AP625" s="15"/>
      <c r="AQ625" s="15"/>
      <c r="AR625" s="15"/>
      <c r="AS625" s="15"/>
      <c r="AT625" s="15"/>
      <c r="AU625" s="15"/>
      <c r="AV625" s="15"/>
      <c r="AW625" s="15"/>
      <c r="AX625" s="15"/>
      <c r="AY625" s="15"/>
      <c r="AZ625" s="15"/>
      <c r="BA625" s="15"/>
      <c r="BB625" s="15"/>
      <c r="BC625" s="15"/>
      <c r="BD625" s="15"/>
      <c r="BE625" s="15"/>
      <c r="BF625" s="15"/>
    </row>
    <row r="626" ht="12.75" customHeight="1">
      <c r="G626" s="204"/>
      <c r="AP626" s="15"/>
      <c r="AQ626" s="15"/>
      <c r="AR626" s="15"/>
      <c r="AS626" s="15"/>
      <c r="AT626" s="15"/>
      <c r="AU626" s="15"/>
      <c r="AV626" s="15"/>
      <c r="AW626" s="15"/>
      <c r="AX626" s="15"/>
      <c r="AY626" s="15"/>
      <c r="AZ626" s="15"/>
      <c r="BA626" s="15"/>
      <c r="BB626" s="15"/>
      <c r="BC626" s="15"/>
      <c r="BD626" s="15"/>
      <c r="BE626" s="15"/>
      <c r="BF626" s="15"/>
    </row>
    <row r="627" ht="12.75" customHeight="1">
      <c r="G627" s="204"/>
      <c r="AP627" s="15"/>
      <c r="AQ627" s="15"/>
      <c r="AR627" s="15"/>
      <c r="AS627" s="15"/>
      <c r="AT627" s="15"/>
      <c r="AU627" s="15"/>
      <c r="AV627" s="15"/>
      <c r="AW627" s="15"/>
      <c r="AX627" s="15"/>
      <c r="AY627" s="15"/>
      <c r="AZ627" s="15"/>
      <c r="BA627" s="15"/>
      <c r="BB627" s="15"/>
      <c r="BC627" s="15"/>
      <c r="BD627" s="15"/>
      <c r="BE627" s="15"/>
      <c r="BF627" s="15"/>
    </row>
    <row r="628" ht="12.75" customHeight="1">
      <c r="G628" s="204"/>
      <c r="AP628" s="15"/>
      <c r="AQ628" s="15"/>
      <c r="AR628" s="15"/>
      <c r="AS628" s="15"/>
      <c r="AT628" s="15"/>
      <c r="AU628" s="15"/>
      <c r="AV628" s="15"/>
      <c r="AW628" s="15"/>
      <c r="AX628" s="15"/>
      <c r="AY628" s="15"/>
      <c r="AZ628" s="15"/>
      <c r="BA628" s="15"/>
      <c r="BB628" s="15"/>
      <c r="BC628" s="15"/>
      <c r="BD628" s="15"/>
      <c r="BE628" s="15"/>
      <c r="BF628" s="15"/>
    </row>
    <row r="629" ht="12.75" customHeight="1">
      <c r="G629" s="204"/>
      <c r="AP629" s="15"/>
      <c r="AQ629" s="15"/>
      <c r="AR629" s="15"/>
      <c r="AS629" s="15"/>
      <c r="AT629" s="15"/>
      <c r="AU629" s="15"/>
      <c r="AV629" s="15"/>
      <c r="AW629" s="15"/>
      <c r="AX629" s="15"/>
      <c r="AY629" s="15"/>
      <c r="AZ629" s="15"/>
      <c r="BA629" s="15"/>
      <c r="BB629" s="15"/>
      <c r="BC629" s="15"/>
      <c r="BD629" s="15"/>
      <c r="BE629" s="15"/>
      <c r="BF629" s="15"/>
    </row>
    <row r="630" ht="12.75" customHeight="1">
      <c r="G630" s="204"/>
      <c r="AP630" s="15"/>
      <c r="AQ630" s="15"/>
      <c r="AR630" s="15"/>
      <c r="AS630" s="15"/>
      <c r="AT630" s="15"/>
      <c r="AU630" s="15"/>
      <c r="AV630" s="15"/>
      <c r="AW630" s="15"/>
      <c r="AX630" s="15"/>
      <c r="AY630" s="15"/>
      <c r="AZ630" s="15"/>
      <c r="BA630" s="15"/>
      <c r="BB630" s="15"/>
      <c r="BC630" s="15"/>
      <c r="BD630" s="15"/>
      <c r="BE630" s="15"/>
      <c r="BF630" s="15"/>
    </row>
    <row r="631" ht="12.75" customHeight="1">
      <c r="G631" s="204"/>
      <c r="AP631" s="15"/>
      <c r="AQ631" s="15"/>
      <c r="AR631" s="15"/>
      <c r="AS631" s="15"/>
      <c r="AT631" s="15"/>
      <c r="AU631" s="15"/>
      <c r="AV631" s="15"/>
      <c r="AW631" s="15"/>
      <c r="AX631" s="15"/>
      <c r="AY631" s="15"/>
      <c r="AZ631" s="15"/>
      <c r="BA631" s="15"/>
      <c r="BB631" s="15"/>
      <c r="BC631" s="15"/>
      <c r="BD631" s="15"/>
      <c r="BE631" s="15"/>
      <c r="BF631" s="15"/>
    </row>
    <row r="632" ht="12.75" customHeight="1">
      <c r="G632" s="204"/>
      <c r="AP632" s="15"/>
      <c r="AQ632" s="15"/>
      <c r="AR632" s="15"/>
      <c r="AS632" s="15"/>
      <c r="AT632" s="15"/>
      <c r="AU632" s="15"/>
      <c r="AV632" s="15"/>
      <c r="AW632" s="15"/>
      <c r="AX632" s="15"/>
      <c r="AY632" s="15"/>
      <c r="AZ632" s="15"/>
      <c r="BA632" s="15"/>
      <c r="BB632" s="15"/>
      <c r="BC632" s="15"/>
      <c r="BD632" s="15"/>
      <c r="BE632" s="15"/>
      <c r="BF632" s="15"/>
    </row>
    <row r="633" ht="12.75" customHeight="1">
      <c r="G633" s="204"/>
      <c r="AP633" s="15"/>
      <c r="AQ633" s="15"/>
      <c r="AR633" s="15"/>
      <c r="AS633" s="15"/>
      <c r="AT633" s="15"/>
      <c r="AU633" s="15"/>
      <c r="AV633" s="15"/>
      <c r="AW633" s="15"/>
      <c r="AX633" s="15"/>
      <c r="AY633" s="15"/>
      <c r="AZ633" s="15"/>
      <c r="BA633" s="15"/>
      <c r="BB633" s="15"/>
      <c r="BC633" s="15"/>
      <c r="BD633" s="15"/>
      <c r="BE633" s="15"/>
      <c r="BF633" s="15"/>
    </row>
    <row r="634" ht="12.75" customHeight="1">
      <c r="G634" s="204"/>
      <c r="AP634" s="15"/>
      <c r="AQ634" s="15"/>
      <c r="AR634" s="15"/>
      <c r="AS634" s="15"/>
      <c r="AT634" s="15"/>
      <c r="AU634" s="15"/>
      <c r="AV634" s="15"/>
      <c r="AW634" s="15"/>
      <c r="AX634" s="15"/>
      <c r="AY634" s="15"/>
      <c r="AZ634" s="15"/>
      <c r="BA634" s="15"/>
      <c r="BB634" s="15"/>
      <c r="BC634" s="15"/>
      <c r="BD634" s="15"/>
      <c r="BE634" s="15"/>
      <c r="BF634" s="15"/>
    </row>
    <row r="635" ht="12.75" customHeight="1">
      <c r="G635" s="204"/>
      <c r="AP635" s="15"/>
      <c r="AQ635" s="15"/>
      <c r="AR635" s="15"/>
      <c r="AS635" s="15"/>
      <c r="AT635" s="15"/>
      <c r="AU635" s="15"/>
      <c r="AV635" s="15"/>
      <c r="AW635" s="15"/>
      <c r="AX635" s="15"/>
      <c r="AY635" s="15"/>
      <c r="AZ635" s="15"/>
      <c r="BA635" s="15"/>
      <c r="BB635" s="15"/>
      <c r="BC635" s="15"/>
      <c r="BD635" s="15"/>
      <c r="BE635" s="15"/>
      <c r="BF635" s="15"/>
    </row>
    <row r="636" ht="12.75" customHeight="1">
      <c r="G636" s="204"/>
      <c r="AP636" s="15"/>
      <c r="AQ636" s="15"/>
      <c r="AR636" s="15"/>
      <c r="AS636" s="15"/>
      <c r="AT636" s="15"/>
      <c r="AU636" s="15"/>
      <c r="AV636" s="15"/>
      <c r="AW636" s="15"/>
      <c r="AX636" s="15"/>
      <c r="AY636" s="15"/>
      <c r="AZ636" s="15"/>
      <c r="BA636" s="15"/>
      <c r="BB636" s="15"/>
      <c r="BC636" s="15"/>
      <c r="BD636" s="15"/>
      <c r="BE636" s="15"/>
      <c r="BF636" s="15"/>
    </row>
    <row r="637" ht="12.75" customHeight="1">
      <c r="G637" s="204"/>
      <c r="AP637" s="15"/>
      <c r="AQ637" s="15"/>
      <c r="AR637" s="15"/>
      <c r="AS637" s="15"/>
      <c r="AT637" s="15"/>
      <c r="AU637" s="15"/>
      <c r="AV637" s="15"/>
      <c r="AW637" s="15"/>
      <c r="AX637" s="15"/>
      <c r="AY637" s="15"/>
      <c r="AZ637" s="15"/>
      <c r="BA637" s="15"/>
      <c r="BB637" s="15"/>
      <c r="BC637" s="15"/>
      <c r="BD637" s="15"/>
      <c r="BE637" s="15"/>
      <c r="BF637" s="15"/>
    </row>
    <row r="638" ht="12.75" customHeight="1">
      <c r="G638" s="204"/>
      <c r="AP638" s="15"/>
      <c r="AQ638" s="15"/>
      <c r="AR638" s="15"/>
      <c r="AS638" s="15"/>
      <c r="AT638" s="15"/>
      <c r="AU638" s="15"/>
      <c r="AV638" s="15"/>
      <c r="AW638" s="15"/>
      <c r="AX638" s="15"/>
      <c r="AY638" s="15"/>
      <c r="AZ638" s="15"/>
      <c r="BA638" s="15"/>
      <c r="BB638" s="15"/>
      <c r="BC638" s="15"/>
      <c r="BD638" s="15"/>
      <c r="BE638" s="15"/>
      <c r="BF638" s="15"/>
    </row>
    <row r="639" ht="12.75" customHeight="1">
      <c r="G639" s="204"/>
      <c r="AP639" s="15"/>
      <c r="AQ639" s="15"/>
      <c r="AR639" s="15"/>
      <c r="AS639" s="15"/>
      <c r="AT639" s="15"/>
      <c r="AU639" s="15"/>
      <c r="AV639" s="15"/>
      <c r="AW639" s="15"/>
      <c r="AX639" s="15"/>
      <c r="AY639" s="15"/>
      <c r="AZ639" s="15"/>
      <c r="BA639" s="15"/>
      <c r="BB639" s="15"/>
      <c r="BC639" s="15"/>
      <c r="BD639" s="15"/>
      <c r="BE639" s="15"/>
      <c r="BF639" s="15"/>
    </row>
    <row r="640" ht="12.75" customHeight="1">
      <c r="G640" s="204"/>
      <c r="AP640" s="15"/>
      <c r="AQ640" s="15"/>
      <c r="AR640" s="15"/>
      <c r="AS640" s="15"/>
      <c r="AT640" s="15"/>
      <c r="AU640" s="15"/>
      <c r="AV640" s="15"/>
      <c r="AW640" s="15"/>
      <c r="AX640" s="15"/>
      <c r="AY640" s="15"/>
      <c r="AZ640" s="15"/>
      <c r="BA640" s="15"/>
      <c r="BB640" s="15"/>
      <c r="BC640" s="15"/>
      <c r="BD640" s="15"/>
      <c r="BE640" s="15"/>
      <c r="BF640" s="15"/>
    </row>
    <row r="641" ht="12.75" customHeight="1">
      <c r="G641" s="204"/>
      <c r="AP641" s="15"/>
      <c r="AQ641" s="15"/>
      <c r="AR641" s="15"/>
      <c r="AS641" s="15"/>
      <c r="AT641" s="15"/>
      <c r="AU641" s="15"/>
      <c r="AV641" s="15"/>
      <c r="AW641" s="15"/>
      <c r="AX641" s="15"/>
      <c r="AY641" s="15"/>
      <c r="AZ641" s="15"/>
      <c r="BA641" s="15"/>
      <c r="BB641" s="15"/>
      <c r="BC641" s="15"/>
      <c r="BD641" s="15"/>
      <c r="BE641" s="15"/>
      <c r="BF641" s="15"/>
    </row>
    <row r="642" ht="12.75" customHeight="1">
      <c r="G642" s="204"/>
      <c r="AP642" s="15"/>
      <c r="AQ642" s="15"/>
      <c r="AR642" s="15"/>
      <c r="AS642" s="15"/>
      <c r="AT642" s="15"/>
      <c r="AU642" s="15"/>
      <c r="AV642" s="15"/>
      <c r="AW642" s="15"/>
      <c r="AX642" s="15"/>
      <c r="AY642" s="15"/>
      <c r="AZ642" s="15"/>
      <c r="BA642" s="15"/>
      <c r="BB642" s="15"/>
      <c r="BC642" s="15"/>
      <c r="BD642" s="15"/>
      <c r="BE642" s="15"/>
      <c r="BF642" s="15"/>
    </row>
    <row r="643" ht="12.75" customHeight="1">
      <c r="G643" s="204"/>
      <c r="AP643" s="15"/>
      <c r="AQ643" s="15"/>
      <c r="AR643" s="15"/>
      <c r="AS643" s="15"/>
      <c r="AT643" s="15"/>
      <c r="AU643" s="15"/>
      <c r="AV643" s="15"/>
      <c r="AW643" s="15"/>
      <c r="AX643" s="15"/>
      <c r="AY643" s="15"/>
      <c r="AZ643" s="15"/>
      <c r="BA643" s="15"/>
      <c r="BB643" s="15"/>
      <c r="BC643" s="15"/>
      <c r="BD643" s="15"/>
      <c r="BE643" s="15"/>
      <c r="BF643" s="15"/>
    </row>
    <row r="644" ht="12.75" customHeight="1">
      <c r="G644" s="204"/>
      <c r="AP644" s="15"/>
      <c r="AQ644" s="15"/>
      <c r="AR644" s="15"/>
      <c r="AS644" s="15"/>
      <c r="AT644" s="15"/>
      <c r="AU644" s="15"/>
      <c r="AV644" s="15"/>
      <c r="AW644" s="15"/>
      <c r="AX644" s="15"/>
      <c r="AY644" s="15"/>
      <c r="AZ644" s="15"/>
      <c r="BA644" s="15"/>
      <c r="BB644" s="15"/>
      <c r="BC644" s="15"/>
      <c r="BD644" s="15"/>
      <c r="BE644" s="15"/>
      <c r="BF644" s="15"/>
    </row>
    <row r="645" ht="12.75" customHeight="1">
      <c r="G645" s="204"/>
      <c r="AP645" s="15"/>
      <c r="AQ645" s="15"/>
      <c r="AR645" s="15"/>
      <c r="AS645" s="15"/>
      <c r="AT645" s="15"/>
      <c r="AU645" s="15"/>
      <c r="AV645" s="15"/>
      <c r="AW645" s="15"/>
      <c r="AX645" s="15"/>
      <c r="AY645" s="15"/>
      <c r="AZ645" s="15"/>
      <c r="BA645" s="15"/>
      <c r="BB645" s="15"/>
      <c r="BC645" s="15"/>
      <c r="BD645" s="15"/>
      <c r="BE645" s="15"/>
      <c r="BF645" s="15"/>
    </row>
    <row r="646" ht="12.75" customHeight="1">
      <c r="G646" s="204"/>
      <c r="AP646" s="15"/>
      <c r="AQ646" s="15"/>
      <c r="AR646" s="15"/>
      <c r="AS646" s="15"/>
      <c r="AT646" s="15"/>
      <c r="AU646" s="15"/>
      <c r="AV646" s="15"/>
      <c r="AW646" s="15"/>
      <c r="AX646" s="15"/>
      <c r="AY646" s="15"/>
      <c r="AZ646" s="15"/>
      <c r="BA646" s="15"/>
      <c r="BB646" s="15"/>
      <c r="BC646" s="15"/>
      <c r="BD646" s="15"/>
      <c r="BE646" s="15"/>
      <c r="BF646" s="15"/>
    </row>
    <row r="647" ht="12.75" customHeight="1">
      <c r="G647" s="204"/>
      <c r="AP647" s="15"/>
      <c r="AQ647" s="15"/>
      <c r="AR647" s="15"/>
      <c r="AS647" s="15"/>
      <c r="AT647" s="15"/>
      <c r="AU647" s="15"/>
      <c r="AV647" s="15"/>
      <c r="AW647" s="15"/>
      <c r="AX647" s="15"/>
      <c r="AY647" s="15"/>
      <c r="AZ647" s="15"/>
      <c r="BA647" s="15"/>
      <c r="BB647" s="15"/>
      <c r="BC647" s="15"/>
      <c r="BD647" s="15"/>
      <c r="BE647" s="15"/>
      <c r="BF647" s="15"/>
    </row>
    <row r="648" ht="12.75" customHeight="1">
      <c r="G648" s="204"/>
      <c r="AP648" s="15"/>
      <c r="AQ648" s="15"/>
      <c r="AR648" s="15"/>
      <c r="AS648" s="15"/>
      <c r="AT648" s="15"/>
      <c r="AU648" s="15"/>
      <c r="AV648" s="15"/>
      <c r="AW648" s="15"/>
      <c r="AX648" s="15"/>
      <c r="AY648" s="15"/>
      <c r="AZ648" s="15"/>
      <c r="BA648" s="15"/>
      <c r="BB648" s="15"/>
      <c r="BC648" s="15"/>
      <c r="BD648" s="15"/>
      <c r="BE648" s="15"/>
      <c r="BF648" s="15"/>
    </row>
    <row r="649" ht="12.75" customHeight="1">
      <c r="G649" s="204"/>
      <c r="AP649" s="15"/>
      <c r="AQ649" s="15"/>
      <c r="AR649" s="15"/>
      <c r="AS649" s="15"/>
      <c r="AT649" s="15"/>
      <c r="AU649" s="15"/>
      <c r="AV649" s="15"/>
      <c r="AW649" s="15"/>
      <c r="AX649" s="15"/>
      <c r="AY649" s="15"/>
      <c r="AZ649" s="15"/>
      <c r="BA649" s="15"/>
      <c r="BB649" s="15"/>
      <c r="BC649" s="15"/>
      <c r="BD649" s="15"/>
      <c r="BE649" s="15"/>
      <c r="BF649" s="15"/>
    </row>
    <row r="650" ht="12.75" customHeight="1">
      <c r="G650" s="204"/>
      <c r="AP650" s="15"/>
      <c r="AQ650" s="15"/>
      <c r="AR650" s="15"/>
      <c r="AS650" s="15"/>
      <c r="AT650" s="15"/>
      <c r="AU650" s="15"/>
      <c r="AV650" s="15"/>
      <c r="AW650" s="15"/>
      <c r="AX650" s="15"/>
      <c r="AY650" s="15"/>
      <c r="AZ650" s="15"/>
      <c r="BA650" s="15"/>
      <c r="BB650" s="15"/>
      <c r="BC650" s="15"/>
      <c r="BD650" s="15"/>
      <c r="BE650" s="15"/>
      <c r="BF650" s="15"/>
    </row>
    <row r="651" ht="12.75" customHeight="1">
      <c r="G651" s="204"/>
      <c r="AP651" s="15"/>
      <c r="AQ651" s="15"/>
      <c r="AR651" s="15"/>
      <c r="AS651" s="15"/>
      <c r="AT651" s="15"/>
      <c r="AU651" s="15"/>
      <c r="AV651" s="15"/>
      <c r="AW651" s="15"/>
      <c r="AX651" s="15"/>
      <c r="AY651" s="15"/>
      <c r="AZ651" s="15"/>
      <c r="BA651" s="15"/>
      <c r="BB651" s="15"/>
      <c r="BC651" s="15"/>
      <c r="BD651" s="15"/>
      <c r="BE651" s="15"/>
      <c r="BF651" s="15"/>
    </row>
    <row r="652" ht="12.75" customHeight="1">
      <c r="G652" s="204"/>
      <c r="AP652" s="15"/>
      <c r="AQ652" s="15"/>
      <c r="AR652" s="15"/>
      <c r="AS652" s="15"/>
      <c r="AT652" s="15"/>
      <c r="AU652" s="15"/>
      <c r="AV652" s="15"/>
      <c r="AW652" s="15"/>
      <c r="AX652" s="15"/>
      <c r="AY652" s="15"/>
      <c r="AZ652" s="15"/>
      <c r="BA652" s="15"/>
      <c r="BB652" s="15"/>
      <c r="BC652" s="15"/>
      <c r="BD652" s="15"/>
      <c r="BE652" s="15"/>
      <c r="BF652" s="15"/>
    </row>
    <row r="653" ht="12.75" customHeight="1">
      <c r="G653" s="204"/>
      <c r="AP653" s="15"/>
      <c r="AQ653" s="15"/>
      <c r="AR653" s="15"/>
      <c r="AS653" s="15"/>
      <c r="AT653" s="15"/>
      <c r="AU653" s="15"/>
      <c r="AV653" s="15"/>
      <c r="AW653" s="15"/>
      <c r="AX653" s="15"/>
      <c r="AY653" s="15"/>
      <c r="AZ653" s="15"/>
      <c r="BA653" s="15"/>
      <c r="BB653" s="15"/>
      <c r="BC653" s="15"/>
      <c r="BD653" s="15"/>
      <c r="BE653" s="15"/>
      <c r="BF653" s="15"/>
    </row>
    <row r="654" ht="12.75" customHeight="1">
      <c r="G654" s="204"/>
      <c r="AP654" s="15"/>
      <c r="AQ654" s="15"/>
      <c r="AR654" s="15"/>
      <c r="AS654" s="15"/>
      <c r="AT654" s="15"/>
      <c r="AU654" s="15"/>
      <c r="AV654" s="15"/>
      <c r="AW654" s="15"/>
      <c r="AX654" s="15"/>
      <c r="AY654" s="15"/>
      <c r="AZ654" s="15"/>
      <c r="BA654" s="15"/>
      <c r="BB654" s="15"/>
      <c r="BC654" s="15"/>
      <c r="BD654" s="15"/>
      <c r="BE654" s="15"/>
      <c r="BF654" s="15"/>
    </row>
    <row r="655" ht="12.75" customHeight="1">
      <c r="G655" s="204"/>
      <c r="AP655" s="15"/>
      <c r="AQ655" s="15"/>
      <c r="AR655" s="15"/>
      <c r="AS655" s="15"/>
      <c r="AT655" s="15"/>
      <c r="AU655" s="15"/>
      <c r="AV655" s="15"/>
      <c r="AW655" s="15"/>
      <c r="AX655" s="15"/>
      <c r="AY655" s="15"/>
      <c r="AZ655" s="15"/>
      <c r="BA655" s="15"/>
      <c r="BB655" s="15"/>
      <c r="BC655" s="15"/>
      <c r="BD655" s="15"/>
      <c r="BE655" s="15"/>
      <c r="BF655" s="15"/>
    </row>
    <row r="656" ht="12.75" customHeight="1">
      <c r="G656" s="204"/>
      <c r="AP656" s="15"/>
      <c r="AQ656" s="15"/>
      <c r="AR656" s="15"/>
      <c r="AS656" s="15"/>
      <c r="AT656" s="15"/>
      <c r="AU656" s="15"/>
      <c r="AV656" s="15"/>
      <c r="AW656" s="15"/>
      <c r="AX656" s="15"/>
      <c r="AY656" s="15"/>
      <c r="AZ656" s="15"/>
      <c r="BA656" s="15"/>
      <c r="BB656" s="15"/>
      <c r="BC656" s="15"/>
      <c r="BD656" s="15"/>
      <c r="BE656" s="15"/>
      <c r="BF656" s="15"/>
    </row>
    <row r="657" ht="12.75" customHeight="1">
      <c r="G657" s="204"/>
      <c r="AP657" s="15"/>
      <c r="AQ657" s="15"/>
      <c r="AR657" s="15"/>
      <c r="AS657" s="15"/>
      <c r="AT657" s="15"/>
      <c r="AU657" s="15"/>
      <c r="AV657" s="15"/>
      <c r="AW657" s="15"/>
      <c r="AX657" s="15"/>
      <c r="AY657" s="15"/>
      <c r="AZ657" s="15"/>
      <c r="BA657" s="15"/>
      <c r="BB657" s="15"/>
      <c r="BC657" s="15"/>
      <c r="BD657" s="15"/>
      <c r="BE657" s="15"/>
      <c r="BF657" s="15"/>
    </row>
    <row r="658" ht="12.75" customHeight="1">
      <c r="G658" s="204"/>
      <c r="AP658" s="15"/>
      <c r="AQ658" s="15"/>
      <c r="AR658" s="15"/>
      <c r="AS658" s="15"/>
      <c r="AT658" s="15"/>
      <c r="AU658" s="15"/>
      <c r="AV658" s="15"/>
      <c r="AW658" s="15"/>
      <c r="AX658" s="15"/>
      <c r="AY658" s="15"/>
      <c r="AZ658" s="15"/>
      <c r="BA658" s="15"/>
      <c r="BB658" s="15"/>
      <c r="BC658" s="15"/>
      <c r="BD658" s="15"/>
      <c r="BE658" s="15"/>
      <c r="BF658" s="15"/>
    </row>
    <row r="659" ht="12.75" customHeight="1">
      <c r="G659" s="204"/>
      <c r="AP659" s="15"/>
      <c r="AQ659" s="15"/>
      <c r="AR659" s="15"/>
      <c r="AS659" s="15"/>
      <c r="AT659" s="15"/>
      <c r="AU659" s="15"/>
      <c r="AV659" s="15"/>
      <c r="AW659" s="15"/>
      <c r="AX659" s="15"/>
      <c r="AY659" s="15"/>
      <c r="AZ659" s="15"/>
      <c r="BA659" s="15"/>
      <c r="BB659" s="15"/>
      <c r="BC659" s="15"/>
      <c r="BD659" s="15"/>
      <c r="BE659" s="15"/>
      <c r="BF659" s="15"/>
    </row>
    <row r="660" ht="12.75" customHeight="1">
      <c r="G660" s="204"/>
      <c r="AP660" s="15"/>
      <c r="AQ660" s="15"/>
      <c r="AR660" s="15"/>
      <c r="AS660" s="15"/>
      <c r="AT660" s="15"/>
      <c r="AU660" s="15"/>
      <c r="AV660" s="15"/>
      <c r="AW660" s="15"/>
      <c r="AX660" s="15"/>
      <c r="AY660" s="15"/>
      <c r="AZ660" s="15"/>
      <c r="BA660" s="15"/>
      <c r="BB660" s="15"/>
      <c r="BC660" s="15"/>
      <c r="BD660" s="15"/>
      <c r="BE660" s="15"/>
      <c r="BF660" s="15"/>
    </row>
    <row r="661" ht="12.75" customHeight="1">
      <c r="G661" s="204"/>
      <c r="AP661" s="15"/>
      <c r="AQ661" s="15"/>
      <c r="AR661" s="15"/>
      <c r="AS661" s="15"/>
      <c r="AT661" s="15"/>
      <c r="AU661" s="15"/>
      <c r="AV661" s="15"/>
      <c r="AW661" s="15"/>
      <c r="AX661" s="15"/>
      <c r="AY661" s="15"/>
      <c r="AZ661" s="15"/>
      <c r="BA661" s="15"/>
      <c r="BB661" s="15"/>
      <c r="BC661" s="15"/>
      <c r="BD661" s="15"/>
      <c r="BE661" s="15"/>
      <c r="BF661" s="15"/>
    </row>
    <row r="662" ht="12.75" customHeight="1">
      <c r="G662" s="204"/>
      <c r="AP662" s="15"/>
      <c r="AQ662" s="15"/>
      <c r="AR662" s="15"/>
      <c r="AS662" s="15"/>
      <c r="AT662" s="15"/>
      <c r="AU662" s="15"/>
      <c r="AV662" s="15"/>
      <c r="AW662" s="15"/>
      <c r="AX662" s="15"/>
      <c r="AY662" s="15"/>
      <c r="AZ662" s="15"/>
      <c r="BA662" s="15"/>
      <c r="BB662" s="15"/>
      <c r="BC662" s="15"/>
      <c r="BD662" s="15"/>
      <c r="BE662" s="15"/>
      <c r="BF662" s="15"/>
    </row>
    <row r="663" ht="12.75" customHeight="1">
      <c r="G663" s="204"/>
      <c r="AP663" s="15"/>
      <c r="AQ663" s="15"/>
      <c r="AR663" s="15"/>
      <c r="AS663" s="15"/>
      <c r="AT663" s="15"/>
      <c r="AU663" s="15"/>
      <c r="AV663" s="15"/>
      <c r="AW663" s="15"/>
      <c r="AX663" s="15"/>
      <c r="AY663" s="15"/>
      <c r="AZ663" s="15"/>
      <c r="BA663" s="15"/>
      <c r="BB663" s="15"/>
      <c r="BC663" s="15"/>
      <c r="BD663" s="15"/>
      <c r="BE663" s="15"/>
      <c r="BF663" s="15"/>
    </row>
    <row r="664" ht="12.75" customHeight="1">
      <c r="G664" s="204"/>
      <c r="AP664" s="15"/>
      <c r="AQ664" s="15"/>
      <c r="AR664" s="15"/>
      <c r="AS664" s="15"/>
      <c r="AT664" s="15"/>
      <c r="AU664" s="15"/>
      <c r="AV664" s="15"/>
      <c r="AW664" s="15"/>
      <c r="AX664" s="15"/>
      <c r="AY664" s="15"/>
      <c r="AZ664" s="15"/>
      <c r="BA664" s="15"/>
      <c r="BB664" s="15"/>
      <c r="BC664" s="15"/>
      <c r="BD664" s="15"/>
      <c r="BE664" s="15"/>
      <c r="BF664" s="15"/>
    </row>
    <row r="665" ht="12.75" customHeight="1">
      <c r="G665" s="204"/>
      <c r="AP665" s="15"/>
      <c r="AQ665" s="15"/>
      <c r="AR665" s="15"/>
      <c r="AS665" s="15"/>
      <c r="AT665" s="15"/>
      <c r="AU665" s="15"/>
      <c r="AV665" s="15"/>
      <c r="AW665" s="15"/>
      <c r="AX665" s="15"/>
      <c r="AY665" s="15"/>
      <c r="AZ665" s="15"/>
      <c r="BA665" s="15"/>
      <c r="BB665" s="15"/>
      <c r="BC665" s="15"/>
      <c r="BD665" s="15"/>
      <c r="BE665" s="15"/>
      <c r="BF665" s="15"/>
    </row>
    <row r="666" ht="12.75" customHeight="1">
      <c r="G666" s="204"/>
      <c r="AP666" s="15"/>
      <c r="AQ666" s="15"/>
      <c r="AR666" s="15"/>
      <c r="AS666" s="15"/>
      <c r="AT666" s="15"/>
      <c r="AU666" s="15"/>
      <c r="AV666" s="15"/>
      <c r="AW666" s="15"/>
      <c r="AX666" s="15"/>
      <c r="AY666" s="15"/>
      <c r="AZ666" s="15"/>
      <c r="BA666" s="15"/>
      <c r="BB666" s="15"/>
      <c r="BC666" s="15"/>
      <c r="BD666" s="15"/>
      <c r="BE666" s="15"/>
      <c r="BF666" s="15"/>
    </row>
    <row r="667" ht="12.75" customHeight="1">
      <c r="G667" s="204"/>
      <c r="AP667" s="15"/>
      <c r="AQ667" s="15"/>
      <c r="AR667" s="15"/>
      <c r="AS667" s="15"/>
      <c r="AT667" s="15"/>
      <c r="AU667" s="15"/>
      <c r="AV667" s="15"/>
      <c r="AW667" s="15"/>
      <c r="AX667" s="15"/>
      <c r="AY667" s="15"/>
      <c r="AZ667" s="15"/>
      <c r="BA667" s="15"/>
      <c r="BB667" s="15"/>
      <c r="BC667" s="15"/>
      <c r="BD667" s="15"/>
      <c r="BE667" s="15"/>
      <c r="BF667" s="15"/>
    </row>
    <row r="668" ht="12.75" customHeight="1">
      <c r="G668" s="204"/>
      <c r="AP668" s="15"/>
      <c r="AQ668" s="15"/>
      <c r="AR668" s="15"/>
      <c r="AS668" s="15"/>
      <c r="AT668" s="15"/>
      <c r="AU668" s="15"/>
      <c r="AV668" s="15"/>
      <c r="AW668" s="15"/>
      <c r="AX668" s="15"/>
      <c r="AY668" s="15"/>
      <c r="AZ668" s="15"/>
      <c r="BA668" s="15"/>
      <c r="BB668" s="15"/>
      <c r="BC668" s="15"/>
      <c r="BD668" s="15"/>
      <c r="BE668" s="15"/>
      <c r="BF668" s="15"/>
    </row>
    <row r="669" ht="12.75" customHeight="1">
      <c r="G669" s="204"/>
      <c r="AP669" s="15"/>
      <c r="AQ669" s="15"/>
      <c r="AR669" s="15"/>
      <c r="AS669" s="15"/>
      <c r="AT669" s="15"/>
      <c r="AU669" s="15"/>
      <c r="AV669" s="15"/>
      <c r="AW669" s="15"/>
      <c r="AX669" s="15"/>
      <c r="AY669" s="15"/>
      <c r="AZ669" s="15"/>
      <c r="BA669" s="15"/>
      <c r="BB669" s="15"/>
      <c r="BC669" s="15"/>
      <c r="BD669" s="15"/>
      <c r="BE669" s="15"/>
      <c r="BF669" s="15"/>
    </row>
    <row r="670" ht="12.75" customHeight="1">
      <c r="G670" s="204"/>
      <c r="AP670" s="15"/>
      <c r="AQ670" s="15"/>
      <c r="AR670" s="15"/>
      <c r="AS670" s="15"/>
      <c r="AT670" s="15"/>
      <c r="AU670" s="15"/>
      <c r="AV670" s="15"/>
      <c r="AW670" s="15"/>
      <c r="AX670" s="15"/>
      <c r="AY670" s="15"/>
      <c r="AZ670" s="15"/>
      <c r="BA670" s="15"/>
      <c r="BB670" s="15"/>
      <c r="BC670" s="15"/>
      <c r="BD670" s="15"/>
      <c r="BE670" s="15"/>
      <c r="BF670" s="15"/>
    </row>
    <row r="671" ht="12.75" customHeight="1">
      <c r="G671" s="204"/>
      <c r="AP671" s="15"/>
      <c r="AQ671" s="15"/>
      <c r="AR671" s="15"/>
      <c r="AS671" s="15"/>
      <c r="AT671" s="15"/>
      <c r="AU671" s="15"/>
      <c r="AV671" s="15"/>
      <c r="AW671" s="15"/>
      <c r="AX671" s="15"/>
      <c r="AY671" s="15"/>
      <c r="AZ671" s="15"/>
      <c r="BA671" s="15"/>
      <c r="BB671" s="15"/>
      <c r="BC671" s="15"/>
      <c r="BD671" s="15"/>
      <c r="BE671" s="15"/>
      <c r="BF671" s="15"/>
    </row>
    <row r="672" ht="12.75" customHeight="1">
      <c r="G672" s="204"/>
      <c r="AP672" s="15"/>
      <c r="AQ672" s="15"/>
      <c r="AR672" s="15"/>
      <c r="AS672" s="15"/>
      <c r="AT672" s="15"/>
      <c r="AU672" s="15"/>
      <c r="AV672" s="15"/>
      <c r="AW672" s="15"/>
      <c r="AX672" s="15"/>
      <c r="AY672" s="15"/>
      <c r="AZ672" s="15"/>
      <c r="BA672" s="15"/>
      <c r="BB672" s="15"/>
      <c r="BC672" s="15"/>
      <c r="BD672" s="15"/>
      <c r="BE672" s="15"/>
      <c r="BF672" s="15"/>
    </row>
    <row r="673" ht="12.75" customHeight="1">
      <c r="G673" s="204"/>
      <c r="AP673" s="15"/>
      <c r="AQ673" s="15"/>
      <c r="AR673" s="15"/>
      <c r="AS673" s="15"/>
      <c r="AT673" s="15"/>
      <c r="AU673" s="15"/>
      <c r="AV673" s="15"/>
      <c r="AW673" s="15"/>
      <c r="AX673" s="15"/>
      <c r="AY673" s="15"/>
      <c r="AZ673" s="15"/>
      <c r="BA673" s="15"/>
      <c r="BB673" s="15"/>
      <c r="BC673" s="15"/>
      <c r="BD673" s="15"/>
      <c r="BE673" s="15"/>
      <c r="BF673" s="15"/>
    </row>
    <row r="674" ht="12.75" customHeight="1">
      <c r="G674" s="204"/>
      <c r="AP674" s="15"/>
      <c r="AQ674" s="15"/>
      <c r="AR674" s="15"/>
      <c r="AS674" s="15"/>
      <c r="AT674" s="15"/>
      <c r="AU674" s="15"/>
      <c r="AV674" s="15"/>
      <c r="AW674" s="15"/>
      <c r="AX674" s="15"/>
      <c r="AY674" s="15"/>
      <c r="AZ674" s="15"/>
      <c r="BA674" s="15"/>
      <c r="BB674" s="15"/>
      <c r="BC674" s="15"/>
      <c r="BD674" s="15"/>
      <c r="BE674" s="15"/>
      <c r="BF674" s="15"/>
    </row>
    <row r="675" ht="12.75" customHeight="1">
      <c r="G675" s="204"/>
      <c r="AP675" s="15"/>
      <c r="AQ675" s="15"/>
      <c r="AR675" s="15"/>
      <c r="AS675" s="15"/>
      <c r="AT675" s="15"/>
      <c r="AU675" s="15"/>
      <c r="AV675" s="15"/>
      <c r="AW675" s="15"/>
      <c r="AX675" s="15"/>
      <c r="AY675" s="15"/>
      <c r="AZ675" s="15"/>
      <c r="BA675" s="15"/>
      <c r="BB675" s="15"/>
      <c r="BC675" s="15"/>
      <c r="BD675" s="15"/>
      <c r="BE675" s="15"/>
      <c r="BF675" s="15"/>
    </row>
    <row r="676" ht="12.75" customHeight="1">
      <c r="G676" s="204"/>
      <c r="AP676" s="15"/>
      <c r="AQ676" s="15"/>
      <c r="AR676" s="15"/>
      <c r="AS676" s="15"/>
      <c r="AT676" s="15"/>
      <c r="AU676" s="15"/>
      <c r="AV676" s="15"/>
      <c r="AW676" s="15"/>
      <c r="AX676" s="15"/>
      <c r="AY676" s="15"/>
      <c r="AZ676" s="15"/>
      <c r="BA676" s="15"/>
      <c r="BB676" s="15"/>
      <c r="BC676" s="15"/>
      <c r="BD676" s="15"/>
      <c r="BE676" s="15"/>
      <c r="BF676" s="15"/>
    </row>
    <row r="677" ht="12.75" customHeight="1">
      <c r="G677" s="204"/>
      <c r="AP677" s="15"/>
      <c r="AQ677" s="15"/>
      <c r="AR677" s="15"/>
      <c r="AS677" s="15"/>
      <c r="AT677" s="15"/>
      <c r="AU677" s="15"/>
      <c r="AV677" s="15"/>
      <c r="AW677" s="15"/>
      <c r="AX677" s="15"/>
      <c r="AY677" s="15"/>
      <c r="AZ677" s="15"/>
      <c r="BA677" s="15"/>
      <c r="BB677" s="15"/>
      <c r="BC677" s="15"/>
      <c r="BD677" s="15"/>
      <c r="BE677" s="15"/>
      <c r="BF677" s="15"/>
    </row>
    <row r="678" ht="12.75" customHeight="1">
      <c r="G678" s="204"/>
      <c r="AP678" s="15"/>
      <c r="AQ678" s="15"/>
      <c r="AR678" s="15"/>
      <c r="AS678" s="15"/>
      <c r="AT678" s="15"/>
      <c r="AU678" s="15"/>
      <c r="AV678" s="15"/>
      <c r="AW678" s="15"/>
      <c r="AX678" s="15"/>
      <c r="AY678" s="15"/>
      <c r="AZ678" s="15"/>
      <c r="BA678" s="15"/>
      <c r="BB678" s="15"/>
      <c r="BC678" s="15"/>
      <c r="BD678" s="15"/>
      <c r="BE678" s="15"/>
      <c r="BF678" s="15"/>
    </row>
    <row r="679" ht="12.75" customHeight="1">
      <c r="G679" s="204"/>
      <c r="AP679" s="15"/>
      <c r="AQ679" s="15"/>
      <c r="AR679" s="15"/>
      <c r="AS679" s="15"/>
      <c r="AT679" s="15"/>
      <c r="AU679" s="15"/>
      <c r="AV679" s="15"/>
      <c r="AW679" s="15"/>
      <c r="AX679" s="15"/>
      <c r="AY679" s="15"/>
      <c r="AZ679" s="15"/>
      <c r="BA679" s="15"/>
      <c r="BB679" s="15"/>
      <c r="BC679" s="15"/>
      <c r="BD679" s="15"/>
      <c r="BE679" s="15"/>
      <c r="BF679" s="15"/>
    </row>
    <row r="680" ht="12.75" customHeight="1">
      <c r="G680" s="204"/>
      <c r="AP680" s="15"/>
      <c r="AQ680" s="15"/>
      <c r="AR680" s="15"/>
      <c r="AS680" s="15"/>
      <c r="AT680" s="15"/>
      <c r="AU680" s="15"/>
      <c r="AV680" s="15"/>
      <c r="AW680" s="15"/>
      <c r="AX680" s="15"/>
      <c r="AY680" s="15"/>
      <c r="AZ680" s="15"/>
      <c r="BA680" s="15"/>
      <c r="BB680" s="15"/>
      <c r="BC680" s="15"/>
      <c r="BD680" s="15"/>
      <c r="BE680" s="15"/>
      <c r="BF680" s="15"/>
    </row>
    <row r="681" ht="12.75" customHeight="1">
      <c r="G681" s="204"/>
      <c r="AP681" s="15"/>
      <c r="AQ681" s="15"/>
      <c r="AR681" s="15"/>
      <c r="AS681" s="15"/>
      <c r="AT681" s="15"/>
      <c r="AU681" s="15"/>
      <c r="AV681" s="15"/>
      <c r="AW681" s="15"/>
      <c r="AX681" s="15"/>
      <c r="AY681" s="15"/>
      <c r="AZ681" s="15"/>
      <c r="BA681" s="15"/>
      <c r="BB681" s="15"/>
      <c r="BC681" s="15"/>
      <c r="BD681" s="15"/>
      <c r="BE681" s="15"/>
      <c r="BF681" s="15"/>
    </row>
    <row r="682" ht="12.75" customHeight="1">
      <c r="G682" s="204"/>
      <c r="AP682" s="15"/>
      <c r="AQ682" s="15"/>
      <c r="AR682" s="15"/>
      <c r="AS682" s="15"/>
      <c r="AT682" s="15"/>
      <c r="AU682" s="15"/>
      <c r="AV682" s="15"/>
      <c r="AW682" s="15"/>
      <c r="AX682" s="15"/>
      <c r="AY682" s="15"/>
      <c r="AZ682" s="15"/>
      <c r="BA682" s="15"/>
      <c r="BB682" s="15"/>
      <c r="BC682" s="15"/>
      <c r="BD682" s="15"/>
      <c r="BE682" s="15"/>
      <c r="BF682" s="15"/>
    </row>
    <row r="683" ht="12.75" customHeight="1">
      <c r="G683" s="204"/>
      <c r="AP683" s="15"/>
      <c r="AQ683" s="15"/>
      <c r="AR683" s="15"/>
      <c r="AS683" s="15"/>
      <c r="AT683" s="15"/>
      <c r="AU683" s="15"/>
      <c r="AV683" s="15"/>
      <c r="AW683" s="15"/>
      <c r="AX683" s="15"/>
      <c r="AY683" s="15"/>
      <c r="AZ683" s="15"/>
      <c r="BA683" s="15"/>
      <c r="BB683" s="15"/>
      <c r="BC683" s="15"/>
      <c r="BD683" s="15"/>
      <c r="BE683" s="15"/>
      <c r="BF683" s="15"/>
    </row>
    <row r="684" ht="12.75" customHeight="1">
      <c r="G684" s="204"/>
      <c r="AP684" s="15"/>
      <c r="AQ684" s="15"/>
      <c r="AR684" s="15"/>
      <c r="AS684" s="15"/>
      <c r="AT684" s="15"/>
      <c r="AU684" s="15"/>
      <c r="AV684" s="15"/>
      <c r="AW684" s="15"/>
      <c r="AX684" s="15"/>
      <c r="AY684" s="15"/>
      <c r="AZ684" s="15"/>
      <c r="BA684" s="15"/>
      <c r="BB684" s="15"/>
      <c r="BC684" s="15"/>
      <c r="BD684" s="15"/>
      <c r="BE684" s="15"/>
      <c r="BF684" s="15"/>
    </row>
    <row r="685" ht="12.75" customHeight="1">
      <c r="G685" s="204"/>
      <c r="AP685" s="15"/>
      <c r="AQ685" s="15"/>
      <c r="AR685" s="15"/>
      <c r="AS685" s="15"/>
      <c r="AT685" s="15"/>
      <c r="AU685" s="15"/>
      <c r="AV685" s="15"/>
      <c r="AW685" s="15"/>
      <c r="AX685" s="15"/>
      <c r="AY685" s="15"/>
      <c r="AZ685" s="15"/>
      <c r="BA685" s="15"/>
      <c r="BB685" s="15"/>
      <c r="BC685" s="15"/>
      <c r="BD685" s="15"/>
      <c r="BE685" s="15"/>
      <c r="BF685" s="15"/>
    </row>
    <row r="686" ht="12.75" customHeight="1">
      <c r="G686" s="204"/>
      <c r="AP686" s="15"/>
      <c r="AQ686" s="15"/>
      <c r="AR686" s="15"/>
      <c r="AS686" s="15"/>
      <c r="AT686" s="15"/>
      <c r="AU686" s="15"/>
      <c r="AV686" s="15"/>
      <c r="AW686" s="15"/>
      <c r="AX686" s="15"/>
      <c r="AY686" s="15"/>
      <c r="AZ686" s="15"/>
      <c r="BA686" s="15"/>
      <c r="BB686" s="15"/>
      <c r="BC686" s="15"/>
      <c r="BD686" s="15"/>
      <c r="BE686" s="15"/>
      <c r="BF686" s="15"/>
    </row>
    <row r="687" ht="12.75" customHeight="1">
      <c r="G687" s="204"/>
      <c r="AP687" s="15"/>
      <c r="AQ687" s="15"/>
      <c r="AR687" s="15"/>
      <c r="AS687" s="15"/>
      <c r="AT687" s="15"/>
      <c r="AU687" s="15"/>
      <c r="AV687" s="15"/>
      <c r="AW687" s="15"/>
      <c r="AX687" s="15"/>
      <c r="AY687" s="15"/>
      <c r="AZ687" s="15"/>
      <c r="BA687" s="15"/>
      <c r="BB687" s="15"/>
      <c r="BC687" s="15"/>
      <c r="BD687" s="15"/>
      <c r="BE687" s="15"/>
      <c r="BF687" s="15"/>
    </row>
    <row r="688" ht="12.75" customHeight="1">
      <c r="G688" s="204"/>
      <c r="AP688" s="15"/>
      <c r="AQ688" s="15"/>
      <c r="AR688" s="15"/>
      <c r="AS688" s="15"/>
      <c r="AT688" s="15"/>
      <c r="AU688" s="15"/>
      <c r="AV688" s="15"/>
      <c r="AW688" s="15"/>
      <c r="AX688" s="15"/>
      <c r="AY688" s="15"/>
      <c r="AZ688" s="15"/>
      <c r="BA688" s="15"/>
      <c r="BB688" s="15"/>
      <c r="BC688" s="15"/>
      <c r="BD688" s="15"/>
      <c r="BE688" s="15"/>
      <c r="BF688" s="15"/>
    </row>
    <row r="689" ht="12.75" customHeight="1">
      <c r="G689" s="204"/>
      <c r="AP689" s="15"/>
      <c r="AQ689" s="15"/>
      <c r="AR689" s="15"/>
      <c r="AS689" s="15"/>
      <c r="AT689" s="15"/>
      <c r="AU689" s="15"/>
      <c r="AV689" s="15"/>
      <c r="AW689" s="15"/>
      <c r="AX689" s="15"/>
      <c r="AY689" s="15"/>
      <c r="AZ689" s="15"/>
      <c r="BA689" s="15"/>
      <c r="BB689" s="15"/>
      <c r="BC689" s="15"/>
      <c r="BD689" s="15"/>
      <c r="BE689" s="15"/>
      <c r="BF689" s="15"/>
    </row>
    <row r="690" ht="12.75" customHeight="1">
      <c r="G690" s="204"/>
      <c r="AP690" s="15"/>
      <c r="AQ690" s="15"/>
      <c r="AR690" s="15"/>
      <c r="AS690" s="15"/>
      <c r="AT690" s="15"/>
      <c r="AU690" s="15"/>
      <c r="AV690" s="15"/>
      <c r="AW690" s="15"/>
      <c r="AX690" s="15"/>
      <c r="AY690" s="15"/>
      <c r="AZ690" s="15"/>
      <c r="BA690" s="15"/>
      <c r="BB690" s="15"/>
      <c r="BC690" s="15"/>
      <c r="BD690" s="15"/>
      <c r="BE690" s="15"/>
      <c r="BF690" s="15"/>
    </row>
    <row r="691" ht="12.75" customHeight="1">
      <c r="G691" s="204"/>
      <c r="AP691" s="15"/>
      <c r="AQ691" s="15"/>
      <c r="AR691" s="15"/>
      <c r="AS691" s="15"/>
      <c r="AT691" s="15"/>
      <c r="AU691" s="15"/>
      <c r="AV691" s="15"/>
      <c r="AW691" s="15"/>
      <c r="AX691" s="15"/>
      <c r="AY691" s="15"/>
      <c r="AZ691" s="15"/>
      <c r="BA691" s="15"/>
      <c r="BB691" s="15"/>
      <c r="BC691" s="15"/>
      <c r="BD691" s="15"/>
      <c r="BE691" s="15"/>
      <c r="BF691" s="15"/>
    </row>
    <row r="692" ht="12.75" customHeight="1">
      <c r="G692" s="204"/>
      <c r="AP692" s="15"/>
      <c r="AQ692" s="15"/>
      <c r="AR692" s="15"/>
      <c r="AS692" s="15"/>
      <c r="AT692" s="15"/>
      <c r="AU692" s="15"/>
      <c r="AV692" s="15"/>
      <c r="AW692" s="15"/>
      <c r="AX692" s="15"/>
      <c r="AY692" s="15"/>
      <c r="AZ692" s="15"/>
      <c r="BA692" s="15"/>
      <c r="BB692" s="15"/>
      <c r="BC692" s="15"/>
      <c r="BD692" s="15"/>
      <c r="BE692" s="15"/>
      <c r="BF692" s="15"/>
    </row>
    <row r="693" ht="12.75" customHeight="1">
      <c r="G693" s="204"/>
      <c r="AP693" s="15"/>
      <c r="AQ693" s="15"/>
      <c r="AR693" s="15"/>
      <c r="AS693" s="15"/>
      <c r="AT693" s="15"/>
      <c r="AU693" s="15"/>
      <c r="AV693" s="15"/>
      <c r="AW693" s="15"/>
      <c r="AX693" s="15"/>
      <c r="AY693" s="15"/>
      <c r="AZ693" s="15"/>
      <c r="BA693" s="15"/>
      <c r="BB693" s="15"/>
      <c r="BC693" s="15"/>
      <c r="BD693" s="15"/>
      <c r="BE693" s="15"/>
      <c r="BF693" s="15"/>
    </row>
    <row r="694" ht="12.75" customHeight="1">
      <c r="G694" s="204"/>
      <c r="AP694" s="15"/>
      <c r="AQ694" s="15"/>
      <c r="AR694" s="15"/>
      <c r="AS694" s="15"/>
      <c r="AT694" s="15"/>
      <c r="AU694" s="15"/>
      <c r="AV694" s="15"/>
      <c r="AW694" s="15"/>
      <c r="AX694" s="15"/>
      <c r="AY694" s="15"/>
      <c r="AZ694" s="15"/>
      <c r="BA694" s="15"/>
      <c r="BB694" s="15"/>
      <c r="BC694" s="15"/>
      <c r="BD694" s="15"/>
      <c r="BE694" s="15"/>
      <c r="BF694" s="15"/>
    </row>
    <row r="695" ht="12.75" customHeight="1">
      <c r="G695" s="204"/>
      <c r="AP695" s="15"/>
      <c r="AQ695" s="15"/>
      <c r="AR695" s="15"/>
      <c r="AS695" s="15"/>
      <c r="AT695" s="15"/>
      <c r="AU695" s="15"/>
      <c r="AV695" s="15"/>
      <c r="AW695" s="15"/>
      <c r="AX695" s="15"/>
      <c r="AY695" s="15"/>
      <c r="AZ695" s="15"/>
      <c r="BA695" s="15"/>
      <c r="BB695" s="15"/>
      <c r="BC695" s="15"/>
      <c r="BD695" s="15"/>
      <c r="BE695" s="15"/>
      <c r="BF695" s="15"/>
    </row>
    <row r="696" ht="12.75" customHeight="1">
      <c r="G696" s="204"/>
      <c r="AP696" s="15"/>
      <c r="AQ696" s="15"/>
      <c r="AR696" s="15"/>
      <c r="AS696" s="15"/>
      <c r="AT696" s="15"/>
      <c r="AU696" s="15"/>
      <c r="AV696" s="15"/>
      <c r="AW696" s="15"/>
      <c r="AX696" s="15"/>
      <c r="AY696" s="15"/>
      <c r="AZ696" s="15"/>
      <c r="BA696" s="15"/>
      <c r="BB696" s="15"/>
      <c r="BC696" s="15"/>
      <c r="BD696" s="15"/>
      <c r="BE696" s="15"/>
      <c r="BF696" s="15"/>
    </row>
    <row r="697" ht="12.75" customHeight="1">
      <c r="G697" s="204"/>
      <c r="AP697" s="15"/>
      <c r="AQ697" s="15"/>
      <c r="AR697" s="15"/>
      <c r="AS697" s="15"/>
      <c r="AT697" s="15"/>
      <c r="AU697" s="15"/>
      <c r="AV697" s="15"/>
      <c r="AW697" s="15"/>
      <c r="AX697" s="15"/>
      <c r="AY697" s="15"/>
      <c r="AZ697" s="15"/>
      <c r="BA697" s="15"/>
      <c r="BB697" s="15"/>
      <c r="BC697" s="15"/>
      <c r="BD697" s="15"/>
      <c r="BE697" s="15"/>
      <c r="BF697" s="15"/>
    </row>
    <row r="698" ht="12.75" customHeight="1">
      <c r="G698" s="204"/>
      <c r="AP698" s="15"/>
      <c r="AQ698" s="15"/>
      <c r="AR698" s="15"/>
      <c r="AS698" s="15"/>
      <c r="AT698" s="15"/>
      <c r="AU698" s="15"/>
      <c r="AV698" s="15"/>
      <c r="AW698" s="15"/>
      <c r="AX698" s="15"/>
      <c r="AY698" s="15"/>
      <c r="AZ698" s="15"/>
      <c r="BA698" s="15"/>
      <c r="BB698" s="15"/>
      <c r="BC698" s="15"/>
      <c r="BD698" s="15"/>
      <c r="BE698" s="15"/>
      <c r="BF698" s="15"/>
    </row>
    <row r="699" ht="12.75" customHeight="1">
      <c r="G699" s="204"/>
      <c r="AP699" s="15"/>
      <c r="AQ699" s="15"/>
      <c r="AR699" s="15"/>
      <c r="AS699" s="15"/>
      <c r="AT699" s="15"/>
      <c r="AU699" s="15"/>
      <c r="AV699" s="15"/>
      <c r="AW699" s="15"/>
      <c r="AX699" s="15"/>
      <c r="AY699" s="15"/>
      <c r="AZ699" s="15"/>
      <c r="BA699" s="15"/>
      <c r="BB699" s="15"/>
      <c r="BC699" s="15"/>
      <c r="BD699" s="15"/>
      <c r="BE699" s="15"/>
      <c r="BF699" s="15"/>
    </row>
    <row r="700" ht="12.75" customHeight="1">
      <c r="G700" s="204"/>
      <c r="AP700" s="15"/>
      <c r="AQ700" s="15"/>
      <c r="AR700" s="15"/>
      <c r="AS700" s="15"/>
      <c r="AT700" s="15"/>
      <c r="AU700" s="15"/>
      <c r="AV700" s="15"/>
      <c r="AW700" s="15"/>
      <c r="AX700" s="15"/>
      <c r="AY700" s="15"/>
      <c r="AZ700" s="15"/>
      <c r="BA700" s="15"/>
      <c r="BB700" s="15"/>
      <c r="BC700" s="15"/>
      <c r="BD700" s="15"/>
      <c r="BE700" s="15"/>
      <c r="BF700" s="15"/>
    </row>
    <row r="701" ht="12.75" customHeight="1">
      <c r="G701" s="204"/>
      <c r="AP701" s="15"/>
      <c r="AQ701" s="15"/>
      <c r="AR701" s="15"/>
      <c r="AS701" s="15"/>
      <c r="AT701" s="15"/>
      <c r="AU701" s="15"/>
      <c r="AV701" s="15"/>
      <c r="AW701" s="15"/>
      <c r="AX701" s="15"/>
      <c r="AY701" s="15"/>
      <c r="AZ701" s="15"/>
      <c r="BA701" s="15"/>
      <c r="BB701" s="15"/>
      <c r="BC701" s="15"/>
      <c r="BD701" s="15"/>
      <c r="BE701" s="15"/>
      <c r="BF701" s="15"/>
    </row>
    <row r="702" ht="12.75" customHeight="1">
      <c r="G702" s="204"/>
      <c r="AP702" s="15"/>
      <c r="AQ702" s="15"/>
      <c r="AR702" s="15"/>
      <c r="AS702" s="15"/>
      <c r="AT702" s="15"/>
      <c r="AU702" s="15"/>
      <c r="AV702" s="15"/>
      <c r="AW702" s="15"/>
      <c r="AX702" s="15"/>
      <c r="AY702" s="15"/>
      <c r="AZ702" s="15"/>
      <c r="BA702" s="15"/>
      <c r="BB702" s="15"/>
      <c r="BC702" s="15"/>
      <c r="BD702" s="15"/>
      <c r="BE702" s="15"/>
      <c r="BF702" s="15"/>
    </row>
    <row r="703" ht="12.75" customHeight="1">
      <c r="G703" s="204"/>
      <c r="AP703" s="15"/>
      <c r="AQ703" s="15"/>
      <c r="AR703" s="15"/>
      <c r="AS703" s="15"/>
      <c r="AT703" s="15"/>
      <c r="AU703" s="15"/>
      <c r="AV703" s="15"/>
      <c r="AW703" s="15"/>
      <c r="AX703" s="15"/>
      <c r="AY703" s="15"/>
      <c r="AZ703" s="15"/>
      <c r="BA703" s="15"/>
      <c r="BB703" s="15"/>
      <c r="BC703" s="15"/>
      <c r="BD703" s="15"/>
      <c r="BE703" s="15"/>
      <c r="BF703" s="15"/>
    </row>
    <row r="704" ht="12.75" customHeight="1">
      <c r="G704" s="204"/>
      <c r="AP704" s="15"/>
      <c r="AQ704" s="15"/>
      <c r="AR704" s="15"/>
      <c r="AS704" s="15"/>
      <c r="AT704" s="15"/>
      <c r="AU704" s="15"/>
      <c r="AV704" s="15"/>
      <c r="AW704" s="15"/>
      <c r="AX704" s="15"/>
      <c r="AY704" s="15"/>
      <c r="AZ704" s="15"/>
      <c r="BA704" s="15"/>
      <c r="BB704" s="15"/>
      <c r="BC704" s="15"/>
      <c r="BD704" s="15"/>
      <c r="BE704" s="15"/>
      <c r="BF704" s="15"/>
    </row>
    <row r="705" ht="12.75" customHeight="1">
      <c r="G705" s="204"/>
      <c r="AP705" s="15"/>
      <c r="AQ705" s="15"/>
      <c r="AR705" s="15"/>
      <c r="AS705" s="15"/>
      <c r="AT705" s="15"/>
      <c r="AU705" s="15"/>
      <c r="AV705" s="15"/>
      <c r="AW705" s="15"/>
      <c r="AX705" s="15"/>
      <c r="AY705" s="15"/>
      <c r="AZ705" s="15"/>
      <c r="BA705" s="15"/>
      <c r="BB705" s="15"/>
      <c r="BC705" s="15"/>
      <c r="BD705" s="15"/>
      <c r="BE705" s="15"/>
      <c r="BF705" s="15"/>
    </row>
    <row r="706" ht="12.75" customHeight="1">
      <c r="G706" s="204"/>
      <c r="AP706" s="15"/>
      <c r="AQ706" s="15"/>
      <c r="AR706" s="15"/>
      <c r="AS706" s="15"/>
      <c r="AT706" s="15"/>
      <c r="AU706" s="15"/>
      <c r="AV706" s="15"/>
      <c r="AW706" s="15"/>
      <c r="AX706" s="15"/>
      <c r="AY706" s="15"/>
      <c r="AZ706" s="15"/>
      <c r="BA706" s="15"/>
      <c r="BB706" s="15"/>
      <c r="BC706" s="15"/>
      <c r="BD706" s="15"/>
      <c r="BE706" s="15"/>
      <c r="BF706" s="15"/>
    </row>
    <row r="707" ht="12.75" customHeight="1">
      <c r="G707" s="204"/>
      <c r="AP707" s="15"/>
      <c r="AQ707" s="15"/>
      <c r="AR707" s="15"/>
      <c r="AS707" s="15"/>
      <c r="AT707" s="15"/>
      <c r="AU707" s="15"/>
      <c r="AV707" s="15"/>
      <c r="AW707" s="15"/>
      <c r="AX707" s="15"/>
      <c r="AY707" s="15"/>
      <c r="AZ707" s="15"/>
      <c r="BA707" s="15"/>
      <c r="BB707" s="15"/>
      <c r="BC707" s="15"/>
      <c r="BD707" s="15"/>
      <c r="BE707" s="15"/>
      <c r="BF707" s="15"/>
    </row>
    <row r="708" ht="12.75" customHeight="1">
      <c r="G708" s="204"/>
      <c r="AP708" s="15"/>
      <c r="AQ708" s="15"/>
      <c r="AR708" s="15"/>
      <c r="AS708" s="15"/>
      <c r="AT708" s="15"/>
      <c r="AU708" s="15"/>
      <c r="AV708" s="15"/>
      <c r="AW708" s="15"/>
      <c r="AX708" s="15"/>
      <c r="AY708" s="15"/>
      <c r="AZ708" s="15"/>
      <c r="BA708" s="15"/>
      <c r="BB708" s="15"/>
      <c r="BC708" s="15"/>
      <c r="BD708" s="15"/>
      <c r="BE708" s="15"/>
      <c r="BF708" s="15"/>
    </row>
    <row r="709" ht="12.75" customHeight="1">
      <c r="G709" s="204"/>
      <c r="AP709" s="15"/>
      <c r="AQ709" s="15"/>
      <c r="AR709" s="15"/>
      <c r="AS709" s="15"/>
      <c r="AT709" s="15"/>
      <c r="AU709" s="15"/>
      <c r="AV709" s="15"/>
      <c r="AW709" s="15"/>
      <c r="AX709" s="15"/>
      <c r="AY709" s="15"/>
      <c r="AZ709" s="15"/>
      <c r="BA709" s="15"/>
      <c r="BB709" s="15"/>
      <c r="BC709" s="15"/>
      <c r="BD709" s="15"/>
      <c r="BE709" s="15"/>
      <c r="BF709" s="15"/>
    </row>
    <row r="710" ht="12.75" customHeight="1">
      <c r="G710" s="204"/>
      <c r="AP710" s="15"/>
      <c r="AQ710" s="15"/>
      <c r="AR710" s="15"/>
      <c r="AS710" s="15"/>
      <c r="AT710" s="15"/>
      <c r="AU710" s="15"/>
      <c r="AV710" s="15"/>
      <c r="AW710" s="15"/>
      <c r="AX710" s="15"/>
      <c r="AY710" s="15"/>
      <c r="AZ710" s="15"/>
      <c r="BA710" s="15"/>
      <c r="BB710" s="15"/>
      <c r="BC710" s="15"/>
      <c r="BD710" s="15"/>
      <c r="BE710" s="15"/>
      <c r="BF710" s="15"/>
    </row>
    <row r="711" ht="12.75" customHeight="1">
      <c r="G711" s="204"/>
      <c r="AP711" s="15"/>
      <c r="AQ711" s="15"/>
      <c r="AR711" s="15"/>
      <c r="AS711" s="15"/>
      <c r="AT711" s="15"/>
      <c r="AU711" s="15"/>
      <c r="AV711" s="15"/>
      <c r="AW711" s="15"/>
      <c r="AX711" s="15"/>
      <c r="AY711" s="15"/>
      <c r="AZ711" s="15"/>
      <c r="BA711" s="15"/>
      <c r="BB711" s="15"/>
      <c r="BC711" s="15"/>
      <c r="BD711" s="15"/>
      <c r="BE711" s="15"/>
      <c r="BF711" s="15"/>
    </row>
    <row r="712" ht="12.75" customHeight="1">
      <c r="G712" s="204"/>
      <c r="AP712" s="15"/>
      <c r="AQ712" s="15"/>
      <c r="AR712" s="15"/>
      <c r="AS712" s="15"/>
      <c r="AT712" s="15"/>
      <c r="AU712" s="15"/>
      <c r="AV712" s="15"/>
      <c r="AW712" s="15"/>
      <c r="AX712" s="15"/>
      <c r="AY712" s="15"/>
      <c r="AZ712" s="15"/>
      <c r="BA712" s="15"/>
      <c r="BB712" s="15"/>
      <c r="BC712" s="15"/>
      <c r="BD712" s="15"/>
      <c r="BE712" s="15"/>
      <c r="BF712" s="15"/>
    </row>
    <row r="713" ht="12.75" customHeight="1">
      <c r="G713" s="204"/>
      <c r="AP713" s="15"/>
      <c r="AQ713" s="15"/>
      <c r="AR713" s="15"/>
      <c r="AS713" s="15"/>
      <c r="AT713" s="15"/>
      <c r="AU713" s="15"/>
      <c r="AV713" s="15"/>
      <c r="AW713" s="15"/>
      <c r="AX713" s="15"/>
      <c r="AY713" s="15"/>
      <c r="AZ713" s="15"/>
      <c r="BA713" s="15"/>
      <c r="BB713" s="15"/>
      <c r="BC713" s="15"/>
      <c r="BD713" s="15"/>
      <c r="BE713" s="15"/>
      <c r="BF713" s="15"/>
    </row>
    <row r="714" ht="12.75" customHeight="1">
      <c r="G714" s="204"/>
      <c r="AP714" s="15"/>
      <c r="AQ714" s="15"/>
      <c r="AR714" s="15"/>
      <c r="AS714" s="15"/>
      <c r="AT714" s="15"/>
      <c r="AU714" s="15"/>
      <c r="AV714" s="15"/>
      <c r="AW714" s="15"/>
      <c r="AX714" s="15"/>
      <c r="AY714" s="15"/>
      <c r="AZ714" s="15"/>
      <c r="BA714" s="15"/>
      <c r="BB714" s="15"/>
      <c r="BC714" s="15"/>
      <c r="BD714" s="15"/>
      <c r="BE714" s="15"/>
      <c r="BF714" s="15"/>
    </row>
    <row r="715" ht="12.75" customHeight="1">
      <c r="G715" s="204"/>
      <c r="AP715" s="15"/>
      <c r="AQ715" s="15"/>
      <c r="AR715" s="15"/>
      <c r="AS715" s="15"/>
      <c r="AT715" s="15"/>
      <c r="AU715" s="15"/>
      <c r="AV715" s="15"/>
      <c r="AW715" s="15"/>
      <c r="AX715" s="15"/>
      <c r="AY715" s="15"/>
      <c r="AZ715" s="15"/>
      <c r="BA715" s="15"/>
      <c r="BB715" s="15"/>
      <c r="BC715" s="15"/>
      <c r="BD715" s="15"/>
      <c r="BE715" s="15"/>
      <c r="BF715" s="15"/>
    </row>
    <row r="716" ht="12.75" customHeight="1">
      <c r="G716" s="204"/>
      <c r="AP716" s="15"/>
      <c r="AQ716" s="15"/>
      <c r="AR716" s="15"/>
      <c r="AS716" s="15"/>
      <c r="AT716" s="15"/>
      <c r="AU716" s="15"/>
      <c r="AV716" s="15"/>
      <c r="AW716" s="15"/>
      <c r="AX716" s="15"/>
      <c r="AY716" s="15"/>
      <c r="AZ716" s="15"/>
      <c r="BA716" s="15"/>
      <c r="BB716" s="15"/>
      <c r="BC716" s="15"/>
      <c r="BD716" s="15"/>
      <c r="BE716" s="15"/>
      <c r="BF716" s="15"/>
    </row>
    <row r="717" ht="12.75" customHeight="1">
      <c r="G717" s="204"/>
      <c r="AP717" s="15"/>
      <c r="AQ717" s="15"/>
      <c r="AR717" s="15"/>
      <c r="AS717" s="15"/>
      <c r="AT717" s="15"/>
      <c r="AU717" s="15"/>
      <c r="AV717" s="15"/>
      <c r="AW717" s="15"/>
      <c r="AX717" s="15"/>
      <c r="AY717" s="15"/>
      <c r="AZ717" s="15"/>
      <c r="BA717" s="15"/>
      <c r="BB717" s="15"/>
      <c r="BC717" s="15"/>
      <c r="BD717" s="15"/>
      <c r="BE717" s="15"/>
      <c r="BF717" s="15"/>
    </row>
    <row r="718" ht="12.75" customHeight="1">
      <c r="G718" s="204"/>
      <c r="AP718" s="15"/>
      <c r="AQ718" s="15"/>
      <c r="AR718" s="15"/>
      <c r="AS718" s="15"/>
      <c r="AT718" s="15"/>
      <c r="AU718" s="15"/>
      <c r="AV718" s="15"/>
      <c r="AW718" s="15"/>
      <c r="AX718" s="15"/>
      <c r="AY718" s="15"/>
      <c r="AZ718" s="15"/>
      <c r="BA718" s="15"/>
      <c r="BB718" s="15"/>
      <c r="BC718" s="15"/>
      <c r="BD718" s="15"/>
      <c r="BE718" s="15"/>
      <c r="BF718" s="15"/>
    </row>
    <row r="719" ht="12.75" customHeight="1">
      <c r="G719" s="204"/>
      <c r="AP719" s="15"/>
      <c r="AQ719" s="15"/>
      <c r="AR719" s="15"/>
      <c r="AS719" s="15"/>
      <c r="AT719" s="15"/>
      <c r="AU719" s="15"/>
      <c r="AV719" s="15"/>
      <c r="AW719" s="15"/>
      <c r="AX719" s="15"/>
      <c r="AY719" s="15"/>
      <c r="AZ719" s="15"/>
      <c r="BA719" s="15"/>
      <c r="BB719" s="15"/>
      <c r="BC719" s="15"/>
      <c r="BD719" s="15"/>
      <c r="BE719" s="15"/>
      <c r="BF719" s="15"/>
    </row>
    <row r="720" ht="12.75" customHeight="1">
      <c r="G720" s="204"/>
      <c r="AP720" s="15"/>
      <c r="AQ720" s="15"/>
      <c r="AR720" s="15"/>
      <c r="AS720" s="15"/>
      <c r="AT720" s="15"/>
      <c r="AU720" s="15"/>
      <c r="AV720" s="15"/>
      <c r="AW720" s="15"/>
      <c r="AX720" s="15"/>
      <c r="AY720" s="15"/>
      <c r="AZ720" s="15"/>
      <c r="BA720" s="15"/>
      <c r="BB720" s="15"/>
      <c r="BC720" s="15"/>
      <c r="BD720" s="15"/>
      <c r="BE720" s="15"/>
      <c r="BF720" s="15"/>
    </row>
    <row r="721" ht="12.75" customHeight="1">
      <c r="G721" s="204"/>
      <c r="AP721" s="15"/>
      <c r="AQ721" s="15"/>
      <c r="AR721" s="15"/>
      <c r="AS721" s="15"/>
      <c r="AT721" s="15"/>
      <c r="AU721" s="15"/>
      <c r="AV721" s="15"/>
      <c r="AW721" s="15"/>
      <c r="AX721" s="15"/>
      <c r="AY721" s="15"/>
      <c r="AZ721" s="15"/>
      <c r="BA721" s="15"/>
      <c r="BB721" s="15"/>
      <c r="BC721" s="15"/>
      <c r="BD721" s="15"/>
      <c r="BE721" s="15"/>
      <c r="BF721" s="15"/>
    </row>
    <row r="722" ht="12.75" customHeight="1">
      <c r="G722" s="204"/>
      <c r="AP722" s="15"/>
      <c r="AQ722" s="15"/>
      <c r="AR722" s="15"/>
      <c r="AS722" s="15"/>
      <c r="AT722" s="15"/>
      <c r="AU722" s="15"/>
      <c r="AV722" s="15"/>
      <c r="AW722" s="15"/>
      <c r="AX722" s="15"/>
      <c r="AY722" s="15"/>
      <c r="AZ722" s="15"/>
      <c r="BA722" s="15"/>
      <c r="BB722" s="15"/>
      <c r="BC722" s="15"/>
      <c r="BD722" s="15"/>
      <c r="BE722" s="15"/>
      <c r="BF722" s="15"/>
    </row>
    <row r="723" ht="12.75" customHeight="1">
      <c r="G723" s="204"/>
      <c r="AP723" s="15"/>
      <c r="AQ723" s="15"/>
      <c r="AR723" s="15"/>
      <c r="AS723" s="15"/>
      <c r="AT723" s="15"/>
      <c r="AU723" s="15"/>
      <c r="AV723" s="15"/>
      <c r="AW723" s="15"/>
      <c r="AX723" s="15"/>
      <c r="AY723" s="15"/>
      <c r="AZ723" s="15"/>
      <c r="BA723" s="15"/>
      <c r="BB723" s="15"/>
      <c r="BC723" s="15"/>
      <c r="BD723" s="15"/>
      <c r="BE723" s="15"/>
      <c r="BF723" s="15"/>
    </row>
    <row r="724" ht="12.75" customHeight="1">
      <c r="G724" s="204"/>
      <c r="AP724" s="15"/>
      <c r="AQ724" s="15"/>
      <c r="AR724" s="15"/>
      <c r="AS724" s="15"/>
      <c r="AT724" s="15"/>
      <c r="AU724" s="15"/>
      <c r="AV724" s="15"/>
      <c r="AW724" s="15"/>
      <c r="AX724" s="15"/>
      <c r="AY724" s="15"/>
      <c r="AZ724" s="15"/>
      <c r="BA724" s="15"/>
      <c r="BB724" s="15"/>
      <c r="BC724" s="15"/>
      <c r="BD724" s="15"/>
      <c r="BE724" s="15"/>
      <c r="BF724" s="15"/>
    </row>
    <row r="725" ht="12.75" customHeight="1">
      <c r="G725" s="204"/>
      <c r="AP725" s="15"/>
      <c r="AQ725" s="15"/>
      <c r="AR725" s="15"/>
      <c r="AS725" s="15"/>
      <c r="AT725" s="15"/>
      <c r="AU725" s="15"/>
      <c r="AV725" s="15"/>
      <c r="AW725" s="15"/>
      <c r="AX725" s="15"/>
      <c r="AY725" s="15"/>
      <c r="AZ725" s="15"/>
      <c r="BA725" s="15"/>
      <c r="BB725" s="15"/>
      <c r="BC725" s="15"/>
      <c r="BD725" s="15"/>
      <c r="BE725" s="15"/>
      <c r="BF725" s="15"/>
    </row>
    <row r="726" ht="12.75" customHeight="1">
      <c r="G726" s="204"/>
      <c r="AP726" s="15"/>
      <c r="AQ726" s="15"/>
      <c r="AR726" s="15"/>
      <c r="AS726" s="15"/>
      <c r="AT726" s="15"/>
      <c r="AU726" s="15"/>
      <c r="AV726" s="15"/>
      <c r="AW726" s="15"/>
      <c r="AX726" s="15"/>
      <c r="AY726" s="15"/>
      <c r="AZ726" s="15"/>
      <c r="BA726" s="15"/>
      <c r="BB726" s="15"/>
      <c r="BC726" s="15"/>
      <c r="BD726" s="15"/>
      <c r="BE726" s="15"/>
      <c r="BF726" s="15"/>
    </row>
    <row r="727" ht="12.75" customHeight="1">
      <c r="G727" s="204"/>
      <c r="AP727" s="15"/>
      <c r="AQ727" s="15"/>
      <c r="AR727" s="15"/>
      <c r="AS727" s="15"/>
      <c r="AT727" s="15"/>
      <c r="AU727" s="15"/>
      <c r="AV727" s="15"/>
      <c r="AW727" s="15"/>
      <c r="AX727" s="15"/>
      <c r="AY727" s="15"/>
      <c r="AZ727" s="15"/>
      <c r="BA727" s="15"/>
      <c r="BB727" s="15"/>
      <c r="BC727" s="15"/>
      <c r="BD727" s="15"/>
      <c r="BE727" s="15"/>
      <c r="BF727" s="15"/>
    </row>
    <row r="728" ht="12.75" customHeight="1">
      <c r="G728" s="204"/>
      <c r="AP728" s="15"/>
      <c r="AQ728" s="15"/>
      <c r="AR728" s="15"/>
      <c r="AS728" s="15"/>
      <c r="AT728" s="15"/>
      <c r="AU728" s="15"/>
      <c r="AV728" s="15"/>
      <c r="AW728" s="15"/>
      <c r="AX728" s="15"/>
      <c r="AY728" s="15"/>
      <c r="AZ728" s="15"/>
      <c r="BA728" s="15"/>
      <c r="BB728" s="15"/>
      <c r="BC728" s="15"/>
      <c r="BD728" s="15"/>
      <c r="BE728" s="15"/>
      <c r="BF728" s="15"/>
    </row>
    <row r="729" ht="12.75" customHeight="1">
      <c r="G729" s="204"/>
      <c r="AP729" s="15"/>
      <c r="AQ729" s="15"/>
      <c r="AR729" s="15"/>
      <c r="AS729" s="15"/>
      <c r="AT729" s="15"/>
      <c r="AU729" s="15"/>
      <c r="AV729" s="15"/>
      <c r="AW729" s="15"/>
      <c r="AX729" s="15"/>
      <c r="AY729" s="15"/>
      <c r="AZ729" s="15"/>
      <c r="BA729" s="15"/>
      <c r="BB729" s="15"/>
      <c r="BC729" s="15"/>
      <c r="BD729" s="15"/>
      <c r="BE729" s="15"/>
      <c r="BF729" s="15"/>
    </row>
    <row r="730" ht="12.75" customHeight="1">
      <c r="G730" s="204"/>
      <c r="AP730" s="15"/>
      <c r="AQ730" s="15"/>
      <c r="AR730" s="15"/>
      <c r="AS730" s="15"/>
      <c r="AT730" s="15"/>
      <c r="AU730" s="15"/>
      <c r="AV730" s="15"/>
      <c r="AW730" s="15"/>
      <c r="AX730" s="15"/>
      <c r="AY730" s="15"/>
      <c r="AZ730" s="15"/>
      <c r="BA730" s="15"/>
      <c r="BB730" s="15"/>
      <c r="BC730" s="15"/>
      <c r="BD730" s="15"/>
      <c r="BE730" s="15"/>
      <c r="BF730" s="15"/>
    </row>
    <row r="731" ht="12.75" customHeight="1">
      <c r="G731" s="204"/>
      <c r="AP731" s="15"/>
      <c r="AQ731" s="15"/>
      <c r="AR731" s="15"/>
      <c r="AS731" s="15"/>
      <c r="AT731" s="15"/>
      <c r="AU731" s="15"/>
      <c r="AV731" s="15"/>
      <c r="AW731" s="15"/>
      <c r="AX731" s="15"/>
      <c r="AY731" s="15"/>
      <c r="AZ731" s="15"/>
      <c r="BA731" s="15"/>
      <c r="BB731" s="15"/>
      <c r="BC731" s="15"/>
      <c r="BD731" s="15"/>
      <c r="BE731" s="15"/>
      <c r="BF731" s="15"/>
    </row>
    <row r="732" ht="12.75" customHeight="1">
      <c r="G732" s="204"/>
      <c r="AP732" s="15"/>
      <c r="AQ732" s="15"/>
      <c r="AR732" s="15"/>
      <c r="AS732" s="15"/>
      <c r="AT732" s="15"/>
      <c r="AU732" s="15"/>
      <c r="AV732" s="15"/>
      <c r="AW732" s="15"/>
      <c r="AX732" s="15"/>
      <c r="AY732" s="15"/>
      <c r="AZ732" s="15"/>
      <c r="BA732" s="15"/>
      <c r="BB732" s="15"/>
      <c r="BC732" s="15"/>
      <c r="BD732" s="15"/>
      <c r="BE732" s="15"/>
      <c r="BF732" s="15"/>
    </row>
    <row r="733" ht="12.75" customHeight="1">
      <c r="G733" s="204"/>
      <c r="AP733" s="15"/>
      <c r="AQ733" s="15"/>
      <c r="AR733" s="15"/>
      <c r="AS733" s="15"/>
      <c r="AT733" s="15"/>
      <c r="AU733" s="15"/>
      <c r="AV733" s="15"/>
      <c r="AW733" s="15"/>
      <c r="AX733" s="15"/>
      <c r="AY733" s="15"/>
      <c r="AZ733" s="15"/>
      <c r="BA733" s="15"/>
      <c r="BB733" s="15"/>
      <c r="BC733" s="15"/>
      <c r="BD733" s="15"/>
      <c r="BE733" s="15"/>
      <c r="BF733" s="15"/>
    </row>
    <row r="734" ht="12.75" customHeight="1">
      <c r="G734" s="204"/>
      <c r="AP734" s="15"/>
      <c r="AQ734" s="15"/>
      <c r="AR734" s="15"/>
      <c r="AS734" s="15"/>
      <c r="AT734" s="15"/>
      <c r="AU734" s="15"/>
      <c r="AV734" s="15"/>
      <c r="AW734" s="15"/>
      <c r="AX734" s="15"/>
      <c r="AY734" s="15"/>
      <c r="AZ734" s="15"/>
      <c r="BA734" s="15"/>
      <c r="BB734" s="15"/>
      <c r="BC734" s="15"/>
      <c r="BD734" s="15"/>
      <c r="BE734" s="15"/>
      <c r="BF734" s="15"/>
    </row>
    <row r="735" ht="12.75" customHeight="1">
      <c r="G735" s="204"/>
      <c r="AP735" s="15"/>
      <c r="AQ735" s="15"/>
      <c r="AR735" s="15"/>
      <c r="AS735" s="15"/>
      <c r="AT735" s="15"/>
      <c r="AU735" s="15"/>
      <c r="AV735" s="15"/>
      <c r="AW735" s="15"/>
      <c r="AX735" s="15"/>
      <c r="AY735" s="15"/>
      <c r="AZ735" s="15"/>
      <c r="BA735" s="15"/>
      <c r="BB735" s="15"/>
      <c r="BC735" s="15"/>
      <c r="BD735" s="15"/>
      <c r="BE735" s="15"/>
      <c r="BF735" s="15"/>
    </row>
    <row r="736" ht="12.75" customHeight="1">
      <c r="G736" s="204"/>
      <c r="AP736" s="15"/>
      <c r="AQ736" s="15"/>
      <c r="AR736" s="15"/>
      <c r="AS736" s="15"/>
      <c r="AT736" s="15"/>
      <c r="AU736" s="15"/>
      <c r="AV736" s="15"/>
      <c r="AW736" s="15"/>
      <c r="AX736" s="15"/>
      <c r="AY736" s="15"/>
      <c r="AZ736" s="15"/>
      <c r="BA736" s="15"/>
      <c r="BB736" s="15"/>
      <c r="BC736" s="15"/>
      <c r="BD736" s="15"/>
      <c r="BE736" s="15"/>
      <c r="BF736" s="15"/>
    </row>
    <row r="737" ht="12.75" customHeight="1">
      <c r="G737" s="204"/>
      <c r="AP737" s="15"/>
      <c r="AQ737" s="15"/>
      <c r="AR737" s="15"/>
      <c r="AS737" s="15"/>
      <c r="AT737" s="15"/>
      <c r="AU737" s="15"/>
      <c r="AV737" s="15"/>
      <c r="AW737" s="15"/>
      <c r="AX737" s="15"/>
      <c r="AY737" s="15"/>
      <c r="AZ737" s="15"/>
      <c r="BA737" s="15"/>
      <c r="BB737" s="15"/>
      <c r="BC737" s="15"/>
      <c r="BD737" s="15"/>
      <c r="BE737" s="15"/>
      <c r="BF737" s="15"/>
    </row>
    <row r="738" ht="12.75" customHeight="1">
      <c r="G738" s="204"/>
      <c r="AP738" s="15"/>
      <c r="AQ738" s="15"/>
      <c r="AR738" s="15"/>
      <c r="AS738" s="15"/>
      <c r="AT738" s="15"/>
      <c r="AU738" s="15"/>
      <c r="AV738" s="15"/>
      <c r="AW738" s="15"/>
      <c r="AX738" s="15"/>
      <c r="AY738" s="15"/>
      <c r="AZ738" s="15"/>
      <c r="BA738" s="15"/>
      <c r="BB738" s="15"/>
      <c r="BC738" s="15"/>
      <c r="BD738" s="15"/>
      <c r="BE738" s="15"/>
      <c r="BF738" s="15"/>
    </row>
    <row r="739" ht="12.75" customHeight="1">
      <c r="G739" s="204"/>
      <c r="AP739" s="15"/>
      <c r="AQ739" s="15"/>
      <c r="AR739" s="15"/>
      <c r="AS739" s="15"/>
      <c r="AT739" s="15"/>
      <c r="AU739" s="15"/>
      <c r="AV739" s="15"/>
      <c r="AW739" s="15"/>
      <c r="AX739" s="15"/>
      <c r="AY739" s="15"/>
      <c r="AZ739" s="15"/>
      <c r="BA739" s="15"/>
      <c r="BB739" s="15"/>
      <c r="BC739" s="15"/>
      <c r="BD739" s="15"/>
      <c r="BE739" s="15"/>
      <c r="BF739" s="15"/>
    </row>
    <row r="740" ht="12.75" customHeight="1">
      <c r="G740" s="204"/>
      <c r="AP740" s="15"/>
      <c r="AQ740" s="15"/>
      <c r="AR740" s="15"/>
      <c r="AS740" s="15"/>
      <c r="AT740" s="15"/>
      <c r="AU740" s="15"/>
      <c r="AV740" s="15"/>
      <c r="AW740" s="15"/>
      <c r="AX740" s="15"/>
      <c r="AY740" s="15"/>
      <c r="AZ740" s="15"/>
      <c r="BA740" s="15"/>
      <c r="BB740" s="15"/>
      <c r="BC740" s="15"/>
      <c r="BD740" s="15"/>
      <c r="BE740" s="15"/>
      <c r="BF740" s="15"/>
    </row>
    <row r="741" ht="12.75" customHeight="1">
      <c r="G741" s="204"/>
      <c r="AP741" s="15"/>
      <c r="AQ741" s="15"/>
      <c r="AR741" s="15"/>
      <c r="AS741" s="15"/>
      <c r="AT741" s="15"/>
      <c r="AU741" s="15"/>
      <c r="AV741" s="15"/>
      <c r="AW741" s="15"/>
      <c r="AX741" s="15"/>
      <c r="AY741" s="15"/>
      <c r="AZ741" s="15"/>
      <c r="BA741" s="15"/>
      <c r="BB741" s="15"/>
      <c r="BC741" s="15"/>
      <c r="BD741" s="15"/>
      <c r="BE741" s="15"/>
      <c r="BF741" s="15"/>
    </row>
    <row r="742" ht="12.75" customHeight="1">
      <c r="G742" s="204"/>
      <c r="AP742" s="15"/>
      <c r="AQ742" s="15"/>
      <c r="AR742" s="15"/>
      <c r="AS742" s="15"/>
      <c r="AT742" s="15"/>
      <c r="AU742" s="15"/>
      <c r="AV742" s="15"/>
      <c r="AW742" s="15"/>
      <c r="AX742" s="15"/>
      <c r="AY742" s="15"/>
      <c r="AZ742" s="15"/>
      <c r="BA742" s="15"/>
      <c r="BB742" s="15"/>
      <c r="BC742" s="15"/>
      <c r="BD742" s="15"/>
      <c r="BE742" s="15"/>
      <c r="BF742" s="15"/>
    </row>
    <row r="743" ht="12.75" customHeight="1">
      <c r="G743" s="204"/>
      <c r="AP743" s="15"/>
      <c r="AQ743" s="15"/>
      <c r="AR743" s="15"/>
      <c r="AS743" s="15"/>
      <c r="AT743" s="15"/>
      <c r="AU743" s="15"/>
      <c r="AV743" s="15"/>
      <c r="AW743" s="15"/>
      <c r="AX743" s="15"/>
      <c r="AY743" s="15"/>
      <c r="AZ743" s="15"/>
      <c r="BA743" s="15"/>
      <c r="BB743" s="15"/>
      <c r="BC743" s="15"/>
      <c r="BD743" s="15"/>
      <c r="BE743" s="15"/>
      <c r="BF743" s="15"/>
    </row>
    <row r="744" ht="12.75" customHeight="1">
      <c r="G744" s="204"/>
      <c r="AP744" s="15"/>
      <c r="AQ744" s="15"/>
      <c r="AR744" s="15"/>
      <c r="AS744" s="15"/>
      <c r="AT744" s="15"/>
      <c r="AU744" s="15"/>
      <c r="AV744" s="15"/>
      <c r="AW744" s="15"/>
      <c r="AX744" s="15"/>
      <c r="AY744" s="15"/>
      <c r="AZ744" s="15"/>
      <c r="BA744" s="15"/>
      <c r="BB744" s="15"/>
      <c r="BC744" s="15"/>
      <c r="BD744" s="15"/>
      <c r="BE744" s="15"/>
      <c r="BF744" s="15"/>
    </row>
    <row r="745" ht="12.75" customHeight="1">
      <c r="G745" s="204"/>
      <c r="AP745" s="15"/>
      <c r="AQ745" s="15"/>
      <c r="AR745" s="15"/>
      <c r="AS745" s="15"/>
      <c r="AT745" s="15"/>
      <c r="AU745" s="15"/>
      <c r="AV745" s="15"/>
      <c r="AW745" s="15"/>
      <c r="AX745" s="15"/>
      <c r="AY745" s="15"/>
      <c r="AZ745" s="15"/>
      <c r="BA745" s="15"/>
      <c r="BB745" s="15"/>
      <c r="BC745" s="15"/>
      <c r="BD745" s="15"/>
      <c r="BE745" s="15"/>
      <c r="BF745" s="15"/>
    </row>
    <row r="746" ht="12.75" customHeight="1">
      <c r="G746" s="204"/>
      <c r="AP746" s="15"/>
      <c r="AQ746" s="15"/>
      <c r="AR746" s="15"/>
      <c r="AS746" s="15"/>
      <c r="AT746" s="15"/>
      <c r="AU746" s="15"/>
      <c r="AV746" s="15"/>
      <c r="AW746" s="15"/>
      <c r="AX746" s="15"/>
      <c r="AY746" s="15"/>
      <c r="AZ746" s="15"/>
      <c r="BA746" s="15"/>
      <c r="BB746" s="15"/>
      <c r="BC746" s="15"/>
      <c r="BD746" s="15"/>
      <c r="BE746" s="15"/>
      <c r="BF746" s="15"/>
    </row>
    <row r="747" ht="12.75" customHeight="1">
      <c r="G747" s="204"/>
      <c r="AP747" s="15"/>
      <c r="AQ747" s="15"/>
      <c r="AR747" s="15"/>
      <c r="AS747" s="15"/>
      <c r="AT747" s="15"/>
      <c r="AU747" s="15"/>
      <c r="AV747" s="15"/>
      <c r="AW747" s="15"/>
      <c r="AX747" s="15"/>
      <c r="AY747" s="15"/>
      <c r="AZ747" s="15"/>
      <c r="BA747" s="15"/>
      <c r="BB747" s="15"/>
      <c r="BC747" s="15"/>
      <c r="BD747" s="15"/>
      <c r="BE747" s="15"/>
      <c r="BF747" s="15"/>
    </row>
    <row r="748" ht="12.75" customHeight="1">
      <c r="G748" s="204"/>
      <c r="AP748" s="15"/>
      <c r="AQ748" s="15"/>
      <c r="AR748" s="15"/>
      <c r="AS748" s="15"/>
      <c r="AT748" s="15"/>
      <c r="AU748" s="15"/>
      <c r="AV748" s="15"/>
      <c r="AW748" s="15"/>
      <c r="AX748" s="15"/>
      <c r="AY748" s="15"/>
      <c r="AZ748" s="15"/>
      <c r="BA748" s="15"/>
      <c r="BB748" s="15"/>
      <c r="BC748" s="15"/>
      <c r="BD748" s="15"/>
      <c r="BE748" s="15"/>
      <c r="BF748" s="15"/>
    </row>
    <row r="749" ht="12.75" customHeight="1">
      <c r="G749" s="204"/>
      <c r="AP749" s="15"/>
      <c r="AQ749" s="15"/>
      <c r="AR749" s="15"/>
      <c r="AS749" s="15"/>
      <c r="AT749" s="15"/>
      <c r="AU749" s="15"/>
      <c r="AV749" s="15"/>
      <c r="AW749" s="15"/>
      <c r="AX749" s="15"/>
      <c r="AY749" s="15"/>
      <c r="AZ749" s="15"/>
      <c r="BA749" s="15"/>
      <c r="BB749" s="15"/>
      <c r="BC749" s="15"/>
      <c r="BD749" s="15"/>
      <c r="BE749" s="15"/>
      <c r="BF749" s="15"/>
    </row>
    <row r="750" ht="12.75" customHeight="1">
      <c r="G750" s="204"/>
      <c r="AP750" s="15"/>
      <c r="AQ750" s="15"/>
      <c r="AR750" s="15"/>
      <c r="AS750" s="15"/>
      <c r="AT750" s="15"/>
      <c r="AU750" s="15"/>
      <c r="AV750" s="15"/>
      <c r="AW750" s="15"/>
      <c r="AX750" s="15"/>
      <c r="AY750" s="15"/>
      <c r="AZ750" s="15"/>
      <c r="BA750" s="15"/>
      <c r="BB750" s="15"/>
      <c r="BC750" s="15"/>
      <c r="BD750" s="15"/>
      <c r="BE750" s="15"/>
      <c r="BF750" s="15"/>
    </row>
    <row r="751" ht="12.75" customHeight="1">
      <c r="G751" s="204"/>
      <c r="AP751" s="15"/>
      <c r="AQ751" s="15"/>
      <c r="AR751" s="15"/>
      <c r="AS751" s="15"/>
      <c r="AT751" s="15"/>
      <c r="AU751" s="15"/>
      <c r="AV751" s="15"/>
      <c r="AW751" s="15"/>
      <c r="AX751" s="15"/>
      <c r="AY751" s="15"/>
      <c r="AZ751" s="15"/>
      <c r="BA751" s="15"/>
      <c r="BB751" s="15"/>
      <c r="BC751" s="15"/>
      <c r="BD751" s="15"/>
      <c r="BE751" s="15"/>
      <c r="BF751" s="15"/>
    </row>
    <row r="752" ht="12.75" customHeight="1">
      <c r="G752" s="204"/>
      <c r="AP752" s="15"/>
      <c r="AQ752" s="15"/>
      <c r="AR752" s="15"/>
      <c r="AS752" s="15"/>
      <c r="AT752" s="15"/>
      <c r="AU752" s="15"/>
      <c r="AV752" s="15"/>
      <c r="AW752" s="15"/>
      <c r="AX752" s="15"/>
      <c r="AY752" s="15"/>
      <c r="AZ752" s="15"/>
      <c r="BA752" s="15"/>
      <c r="BB752" s="15"/>
      <c r="BC752" s="15"/>
      <c r="BD752" s="15"/>
      <c r="BE752" s="15"/>
      <c r="BF752" s="15"/>
    </row>
    <row r="753" ht="12.75" customHeight="1">
      <c r="G753" s="204"/>
      <c r="AP753" s="15"/>
      <c r="AQ753" s="15"/>
      <c r="AR753" s="15"/>
      <c r="AS753" s="15"/>
      <c r="AT753" s="15"/>
      <c r="AU753" s="15"/>
      <c r="AV753" s="15"/>
      <c r="AW753" s="15"/>
      <c r="AX753" s="15"/>
      <c r="AY753" s="15"/>
      <c r="AZ753" s="15"/>
      <c r="BA753" s="15"/>
      <c r="BB753" s="15"/>
      <c r="BC753" s="15"/>
      <c r="BD753" s="15"/>
      <c r="BE753" s="15"/>
      <c r="BF753" s="15"/>
    </row>
    <row r="754" ht="12.75" customHeight="1">
      <c r="G754" s="204"/>
      <c r="AP754" s="15"/>
      <c r="AQ754" s="15"/>
      <c r="AR754" s="15"/>
      <c r="AS754" s="15"/>
      <c r="AT754" s="15"/>
      <c r="AU754" s="15"/>
      <c r="AV754" s="15"/>
      <c r="AW754" s="15"/>
      <c r="AX754" s="15"/>
      <c r="AY754" s="15"/>
      <c r="AZ754" s="15"/>
      <c r="BA754" s="15"/>
      <c r="BB754" s="15"/>
      <c r="BC754" s="15"/>
      <c r="BD754" s="15"/>
      <c r="BE754" s="15"/>
      <c r="BF754" s="15"/>
    </row>
    <row r="755" ht="12.75" customHeight="1">
      <c r="G755" s="204"/>
      <c r="AP755" s="15"/>
      <c r="AQ755" s="15"/>
      <c r="AR755" s="15"/>
      <c r="AS755" s="15"/>
      <c r="AT755" s="15"/>
      <c r="AU755" s="15"/>
      <c r="AV755" s="15"/>
      <c r="AW755" s="15"/>
      <c r="AX755" s="15"/>
      <c r="AY755" s="15"/>
      <c r="AZ755" s="15"/>
      <c r="BA755" s="15"/>
      <c r="BB755" s="15"/>
      <c r="BC755" s="15"/>
      <c r="BD755" s="15"/>
      <c r="BE755" s="15"/>
      <c r="BF755" s="15"/>
    </row>
    <row r="756" ht="12.75" customHeight="1">
      <c r="G756" s="204"/>
      <c r="AP756" s="15"/>
      <c r="AQ756" s="15"/>
      <c r="AR756" s="15"/>
      <c r="AS756" s="15"/>
      <c r="AT756" s="15"/>
      <c r="AU756" s="15"/>
      <c r="AV756" s="15"/>
      <c r="AW756" s="15"/>
      <c r="AX756" s="15"/>
      <c r="AY756" s="15"/>
      <c r="AZ756" s="15"/>
      <c r="BA756" s="15"/>
      <c r="BB756" s="15"/>
      <c r="BC756" s="15"/>
      <c r="BD756" s="15"/>
      <c r="BE756" s="15"/>
      <c r="BF756" s="15"/>
    </row>
    <row r="757" ht="12.75" customHeight="1">
      <c r="G757" s="204"/>
      <c r="AP757" s="15"/>
      <c r="AQ757" s="15"/>
      <c r="AR757" s="15"/>
      <c r="AS757" s="15"/>
      <c r="AT757" s="15"/>
      <c r="AU757" s="15"/>
      <c r="AV757" s="15"/>
      <c r="AW757" s="15"/>
      <c r="AX757" s="15"/>
      <c r="AY757" s="15"/>
      <c r="AZ757" s="15"/>
      <c r="BA757" s="15"/>
      <c r="BB757" s="15"/>
      <c r="BC757" s="15"/>
      <c r="BD757" s="15"/>
      <c r="BE757" s="15"/>
      <c r="BF757" s="15"/>
    </row>
    <row r="758" ht="12.75" customHeight="1">
      <c r="G758" s="204"/>
      <c r="AP758" s="15"/>
      <c r="AQ758" s="15"/>
      <c r="AR758" s="15"/>
      <c r="AS758" s="15"/>
      <c r="AT758" s="15"/>
      <c r="AU758" s="15"/>
      <c r="AV758" s="15"/>
      <c r="AW758" s="15"/>
      <c r="AX758" s="15"/>
      <c r="AY758" s="15"/>
      <c r="AZ758" s="15"/>
      <c r="BA758" s="15"/>
      <c r="BB758" s="15"/>
      <c r="BC758" s="15"/>
      <c r="BD758" s="15"/>
      <c r="BE758" s="15"/>
      <c r="BF758" s="15"/>
    </row>
    <row r="759" ht="12.75" customHeight="1">
      <c r="G759" s="204"/>
      <c r="AP759" s="15"/>
      <c r="AQ759" s="15"/>
      <c r="AR759" s="15"/>
      <c r="AS759" s="15"/>
      <c r="AT759" s="15"/>
      <c r="AU759" s="15"/>
      <c r="AV759" s="15"/>
      <c r="AW759" s="15"/>
      <c r="AX759" s="15"/>
      <c r="AY759" s="15"/>
      <c r="AZ759" s="15"/>
      <c r="BA759" s="15"/>
      <c r="BB759" s="15"/>
      <c r="BC759" s="15"/>
      <c r="BD759" s="15"/>
      <c r="BE759" s="15"/>
      <c r="BF759" s="15"/>
    </row>
    <row r="760" ht="12.75" customHeight="1">
      <c r="G760" s="204"/>
      <c r="AP760" s="15"/>
      <c r="AQ760" s="15"/>
      <c r="AR760" s="15"/>
      <c r="AS760" s="15"/>
      <c r="AT760" s="15"/>
      <c r="AU760" s="15"/>
      <c r="AV760" s="15"/>
      <c r="AW760" s="15"/>
      <c r="AX760" s="15"/>
      <c r="AY760" s="15"/>
      <c r="AZ760" s="15"/>
      <c r="BA760" s="15"/>
      <c r="BB760" s="15"/>
      <c r="BC760" s="15"/>
      <c r="BD760" s="15"/>
      <c r="BE760" s="15"/>
      <c r="BF760" s="15"/>
    </row>
    <row r="761" ht="12.75" customHeight="1">
      <c r="G761" s="204"/>
      <c r="AP761" s="15"/>
      <c r="AQ761" s="15"/>
      <c r="AR761" s="15"/>
      <c r="AS761" s="15"/>
      <c r="AT761" s="15"/>
      <c r="AU761" s="15"/>
      <c r="AV761" s="15"/>
      <c r="AW761" s="15"/>
      <c r="AX761" s="15"/>
      <c r="AY761" s="15"/>
      <c r="AZ761" s="15"/>
      <c r="BA761" s="15"/>
      <c r="BB761" s="15"/>
      <c r="BC761" s="15"/>
      <c r="BD761" s="15"/>
      <c r="BE761" s="15"/>
      <c r="BF761" s="15"/>
    </row>
    <row r="762" ht="12.75" customHeight="1">
      <c r="G762" s="204"/>
      <c r="AP762" s="15"/>
      <c r="AQ762" s="15"/>
      <c r="AR762" s="15"/>
      <c r="AS762" s="15"/>
      <c r="AT762" s="15"/>
      <c r="AU762" s="15"/>
      <c r="AV762" s="15"/>
      <c r="AW762" s="15"/>
      <c r="AX762" s="15"/>
      <c r="AY762" s="15"/>
      <c r="AZ762" s="15"/>
      <c r="BA762" s="15"/>
      <c r="BB762" s="15"/>
      <c r="BC762" s="15"/>
      <c r="BD762" s="15"/>
      <c r="BE762" s="15"/>
      <c r="BF762" s="15"/>
    </row>
    <row r="763" ht="12.75" customHeight="1">
      <c r="G763" s="204"/>
      <c r="AP763" s="15"/>
      <c r="AQ763" s="15"/>
      <c r="AR763" s="15"/>
      <c r="AS763" s="15"/>
      <c r="AT763" s="15"/>
      <c r="AU763" s="15"/>
      <c r="AV763" s="15"/>
      <c r="AW763" s="15"/>
      <c r="AX763" s="15"/>
      <c r="AY763" s="15"/>
      <c r="AZ763" s="15"/>
      <c r="BA763" s="15"/>
      <c r="BB763" s="15"/>
      <c r="BC763" s="15"/>
      <c r="BD763" s="15"/>
      <c r="BE763" s="15"/>
      <c r="BF763" s="15"/>
    </row>
    <row r="764" ht="12.75" customHeight="1">
      <c r="G764" s="204"/>
      <c r="AP764" s="15"/>
      <c r="AQ764" s="15"/>
      <c r="AR764" s="15"/>
      <c r="AS764" s="15"/>
      <c r="AT764" s="15"/>
      <c r="AU764" s="15"/>
      <c r="AV764" s="15"/>
      <c r="AW764" s="15"/>
      <c r="AX764" s="15"/>
      <c r="AY764" s="15"/>
      <c r="AZ764" s="15"/>
      <c r="BA764" s="15"/>
      <c r="BB764" s="15"/>
      <c r="BC764" s="15"/>
      <c r="BD764" s="15"/>
      <c r="BE764" s="15"/>
      <c r="BF764" s="15"/>
    </row>
    <row r="765" ht="12.75" customHeight="1">
      <c r="G765" s="204"/>
      <c r="AP765" s="15"/>
      <c r="AQ765" s="15"/>
      <c r="AR765" s="15"/>
      <c r="AS765" s="15"/>
      <c r="AT765" s="15"/>
      <c r="AU765" s="15"/>
      <c r="AV765" s="15"/>
      <c r="AW765" s="15"/>
      <c r="AX765" s="15"/>
      <c r="AY765" s="15"/>
      <c r="AZ765" s="15"/>
      <c r="BA765" s="15"/>
      <c r="BB765" s="15"/>
      <c r="BC765" s="15"/>
      <c r="BD765" s="15"/>
      <c r="BE765" s="15"/>
      <c r="BF765" s="15"/>
    </row>
    <row r="766" ht="12.75" customHeight="1">
      <c r="G766" s="204"/>
      <c r="AP766" s="15"/>
      <c r="AQ766" s="15"/>
      <c r="AR766" s="15"/>
      <c r="AS766" s="15"/>
      <c r="AT766" s="15"/>
      <c r="AU766" s="15"/>
      <c r="AV766" s="15"/>
      <c r="AW766" s="15"/>
      <c r="AX766" s="15"/>
      <c r="AY766" s="15"/>
      <c r="AZ766" s="15"/>
      <c r="BA766" s="15"/>
      <c r="BB766" s="15"/>
      <c r="BC766" s="15"/>
      <c r="BD766" s="15"/>
      <c r="BE766" s="15"/>
      <c r="BF766" s="15"/>
    </row>
    <row r="767" ht="12.75" customHeight="1">
      <c r="G767" s="204"/>
      <c r="AP767" s="15"/>
      <c r="AQ767" s="15"/>
      <c r="AR767" s="15"/>
      <c r="AS767" s="15"/>
      <c r="AT767" s="15"/>
      <c r="AU767" s="15"/>
      <c r="AV767" s="15"/>
      <c r="AW767" s="15"/>
      <c r="AX767" s="15"/>
      <c r="AY767" s="15"/>
      <c r="AZ767" s="15"/>
      <c r="BA767" s="15"/>
      <c r="BB767" s="15"/>
      <c r="BC767" s="15"/>
      <c r="BD767" s="15"/>
      <c r="BE767" s="15"/>
      <c r="BF767" s="15"/>
    </row>
    <row r="768" ht="12.75" customHeight="1">
      <c r="G768" s="204"/>
      <c r="AP768" s="15"/>
      <c r="AQ768" s="15"/>
      <c r="AR768" s="15"/>
      <c r="AS768" s="15"/>
      <c r="AT768" s="15"/>
      <c r="AU768" s="15"/>
      <c r="AV768" s="15"/>
      <c r="AW768" s="15"/>
      <c r="AX768" s="15"/>
      <c r="AY768" s="15"/>
      <c r="AZ768" s="15"/>
      <c r="BA768" s="15"/>
      <c r="BB768" s="15"/>
      <c r="BC768" s="15"/>
      <c r="BD768" s="15"/>
      <c r="BE768" s="15"/>
      <c r="BF768" s="15"/>
    </row>
    <row r="769" ht="12.75" customHeight="1">
      <c r="G769" s="204"/>
      <c r="AP769" s="15"/>
      <c r="AQ769" s="15"/>
      <c r="AR769" s="15"/>
      <c r="AS769" s="15"/>
      <c r="AT769" s="15"/>
      <c r="AU769" s="15"/>
      <c r="AV769" s="15"/>
      <c r="AW769" s="15"/>
      <c r="AX769" s="15"/>
      <c r="AY769" s="15"/>
      <c r="AZ769" s="15"/>
      <c r="BA769" s="15"/>
      <c r="BB769" s="15"/>
      <c r="BC769" s="15"/>
      <c r="BD769" s="15"/>
      <c r="BE769" s="15"/>
      <c r="BF769" s="15"/>
    </row>
    <row r="770" ht="12.75" customHeight="1">
      <c r="G770" s="204"/>
      <c r="AP770" s="15"/>
      <c r="AQ770" s="15"/>
      <c r="AR770" s="15"/>
      <c r="AS770" s="15"/>
      <c r="AT770" s="15"/>
      <c r="AU770" s="15"/>
      <c r="AV770" s="15"/>
      <c r="AW770" s="15"/>
      <c r="AX770" s="15"/>
      <c r="AY770" s="15"/>
      <c r="AZ770" s="15"/>
      <c r="BA770" s="15"/>
      <c r="BB770" s="15"/>
      <c r="BC770" s="15"/>
      <c r="BD770" s="15"/>
      <c r="BE770" s="15"/>
      <c r="BF770" s="15"/>
    </row>
    <row r="771" ht="12.75" customHeight="1">
      <c r="G771" s="204"/>
      <c r="AP771" s="15"/>
      <c r="AQ771" s="15"/>
      <c r="AR771" s="15"/>
      <c r="AS771" s="15"/>
      <c r="AT771" s="15"/>
      <c r="AU771" s="15"/>
      <c r="AV771" s="15"/>
      <c r="AW771" s="15"/>
      <c r="AX771" s="15"/>
      <c r="AY771" s="15"/>
      <c r="AZ771" s="15"/>
      <c r="BA771" s="15"/>
      <c r="BB771" s="15"/>
      <c r="BC771" s="15"/>
      <c r="BD771" s="15"/>
      <c r="BE771" s="15"/>
      <c r="BF771" s="15"/>
    </row>
    <row r="772" ht="12.75" customHeight="1">
      <c r="G772" s="204"/>
      <c r="AP772" s="15"/>
      <c r="AQ772" s="15"/>
      <c r="AR772" s="15"/>
      <c r="AS772" s="15"/>
      <c r="AT772" s="15"/>
      <c r="AU772" s="15"/>
      <c r="AV772" s="15"/>
      <c r="AW772" s="15"/>
      <c r="AX772" s="15"/>
      <c r="AY772" s="15"/>
      <c r="AZ772" s="15"/>
      <c r="BA772" s="15"/>
      <c r="BB772" s="15"/>
      <c r="BC772" s="15"/>
      <c r="BD772" s="15"/>
      <c r="BE772" s="15"/>
      <c r="BF772" s="15"/>
    </row>
    <row r="773" ht="12.75" customHeight="1">
      <c r="G773" s="204"/>
      <c r="AP773" s="15"/>
      <c r="AQ773" s="15"/>
      <c r="AR773" s="15"/>
      <c r="AS773" s="15"/>
      <c r="AT773" s="15"/>
      <c r="AU773" s="15"/>
      <c r="AV773" s="15"/>
      <c r="AW773" s="15"/>
      <c r="AX773" s="15"/>
      <c r="AY773" s="15"/>
      <c r="AZ773" s="15"/>
      <c r="BA773" s="15"/>
      <c r="BB773" s="15"/>
      <c r="BC773" s="15"/>
      <c r="BD773" s="15"/>
      <c r="BE773" s="15"/>
      <c r="BF773" s="15"/>
    </row>
    <row r="774" ht="12.75" customHeight="1">
      <c r="G774" s="204"/>
      <c r="AP774" s="15"/>
      <c r="AQ774" s="15"/>
      <c r="AR774" s="15"/>
      <c r="AS774" s="15"/>
      <c r="AT774" s="15"/>
      <c r="AU774" s="15"/>
      <c r="AV774" s="15"/>
      <c r="AW774" s="15"/>
      <c r="AX774" s="15"/>
      <c r="AY774" s="15"/>
      <c r="AZ774" s="15"/>
      <c r="BA774" s="15"/>
      <c r="BB774" s="15"/>
      <c r="BC774" s="15"/>
      <c r="BD774" s="15"/>
      <c r="BE774" s="15"/>
      <c r="BF774" s="15"/>
    </row>
    <row r="775" ht="12.75" customHeight="1">
      <c r="G775" s="204"/>
      <c r="AP775" s="15"/>
      <c r="AQ775" s="15"/>
      <c r="AR775" s="15"/>
      <c r="AS775" s="15"/>
      <c r="AT775" s="15"/>
      <c r="AU775" s="15"/>
      <c r="AV775" s="15"/>
      <c r="AW775" s="15"/>
      <c r="AX775" s="15"/>
      <c r="AY775" s="15"/>
      <c r="AZ775" s="15"/>
      <c r="BA775" s="15"/>
      <c r="BB775" s="15"/>
      <c r="BC775" s="15"/>
      <c r="BD775" s="15"/>
      <c r="BE775" s="15"/>
      <c r="BF775" s="15"/>
    </row>
    <row r="776" ht="12.75" customHeight="1">
      <c r="G776" s="204"/>
      <c r="AP776" s="15"/>
      <c r="AQ776" s="15"/>
      <c r="AR776" s="15"/>
      <c r="AS776" s="15"/>
      <c r="AT776" s="15"/>
      <c r="AU776" s="15"/>
      <c r="AV776" s="15"/>
      <c r="AW776" s="15"/>
      <c r="AX776" s="15"/>
      <c r="AY776" s="15"/>
      <c r="AZ776" s="15"/>
      <c r="BA776" s="15"/>
      <c r="BB776" s="15"/>
      <c r="BC776" s="15"/>
      <c r="BD776" s="15"/>
      <c r="BE776" s="15"/>
      <c r="BF776" s="15"/>
    </row>
    <row r="777" ht="12.75" customHeight="1">
      <c r="G777" s="204"/>
      <c r="AP777" s="15"/>
      <c r="AQ777" s="15"/>
      <c r="AR777" s="15"/>
      <c r="AS777" s="15"/>
      <c r="AT777" s="15"/>
      <c r="AU777" s="15"/>
      <c r="AV777" s="15"/>
      <c r="AW777" s="15"/>
      <c r="AX777" s="15"/>
      <c r="AY777" s="15"/>
      <c r="AZ777" s="15"/>
      <c r="BA777" s="15"/>
      <c r="BB777" s="15"/>
      <c r="BC777" s="15"/>
      <c r="BD777" s="15"/>
      <c r="BE777" s="15"/>
      <c r="BF777" s="15"/>
    </row>
    <row r="778" ht="12.75" customHeight="1">
      <c r="G778" s="204"/>
      <c r="AP778" s="15"/>
      <c r="AQ778" s="15"/>
      <c r="AR778" s="15"/>
      <c r="AS778" s="15"/>
      <c r="AT778" s="15"/>
      <c r="AU778" s="15"/>
      <c r="AV778" s="15"/>
      <c r="AW778" s="15"/>
      <c r="AX778" s="15"/>
      <c r="AY778" s="15"/>
      <c r="AZ778" s="15"/>
      <c r="BA778" s="15"/>
      <c r="BB778" s="15"/>
      <c r="BC778" s="15"/>
      <c r="BD778" s="15"/>
      <c r="BE778" s="15"/>
      <c r="BF778" s="15"/>
    </row>
    <row r="779" ht="12.75" customHeight="1">
      <c r="G779" s="204"/>
      <c r="AP779" s="15"/>
      <c r="AQ779" s="15"/>
      <c r="AR779" s="15"/>
      <c r="AS779" s="15"/>
      <c r="AT779" s="15"/>
      <c r="AU779" s="15"/>
      <c r="AV779" s="15"/>
      <c r="AW779" s="15"/>
      <c r="AX779" s="15"/>
      <c r="AY779" s="15"/>
      <c r="AZ779" s="15"/>
      <c r="BA779" s="15"/>
      <c r="BB779" s="15"/>
      <c r="BC779" s="15"/>
      <c r="BD779" s="15"/>
      <c r="BE779" s="15"/>
      <c r="BF779" s="15"/>
    </row>
    <row r="780" ht="12.75" customHeight="1">
      <c r="G780" s="204"/>
      <c r="AP780" s="15"/>
      <c r="AQ780" s="15"/>
      <c r="AR780" s="15"/>
      <c r="AS780" s="15"/>
      <c r="AT780" s="15"/>
      <c r="AU780" s="15"/>
      <c r="AV780" s="15"/>
      <c r="AW780" s="15"/>
      <c r="AX780" s="15"/>
      <c r="AY780" s="15"/>
      <c r="AZ780" s="15"/>
      <c r="BA780" s="15"/>
      <c r="BB780" s="15"/>
      <c r="BC780" s="15"/>
      <c r="BD780" s="15"/>
      <c r="BE780" s="15"/>
      <c r="BF780" s="15"/>
    </row>
    <row r="781" ht="12.75" customHeight="1">
      <c r="G781" s="204"/>
      <c r="AP781" s="15"/>
      <c r="AQ781" s="15"/>
      <c r="AR781" s="15"/>
      <c r="AS781" s="15"/>
      <c r="AT781" s="15"/>
      <c r="AU781" s="15"/>
      <c r="AV781" s="15"/>
      <c r="AW781" s="15"/>
      <c r="AX781" s="15"/>
      <c r="AY781" s="15"/>
      <c r="AZ781" s="15"/>
      <c r="BA781" s="15"/>
      <c r="BB781" s="15"/>
      <c r="BC781" s="15"/>
      <c r="BD781" s="15"/>
      <c r="BE781" s="15"/>
      <c r="BF781" s="15"/>
    </row>
    <row r="782" ht="12.75" customHeight="1">
      <c r="G782" s="204"/>
      <c r="AP782" s="15"/>
      <c r="AQ782" s="15"/>
      <c r="AR782" s="15"/>
      <c r="AS782" s="15"/>
      <c r="AT782" s="15"/>
      <c r="AU782" s="15"/>
      <c r="AV782" s="15"/>
      <c r="AW782" s="15"/>
      <c r="AX782" s="15"/>
      <c r="AY782" s="15"/>
      <c r="AZ782" s="15"/>
      <c r="BA782" s="15"/>
      <c r="BB782" s="15"/>
      <c r="BC782" s="15"/>
      <c r="BD782" s="15"/>
      <c r="BE782" s="15"/>
      <c r="BF782" s="15"/>
    </row>
    <row r="783" ht="12.75" customHeight="1">
      <c r="G783" s="204"/>
      <c r="AP783" s="15"/>
      <c r="AQ783" s="15"/>
      <c r="AR783" s="15"/>
      <c r="AS783" s="15"/>
      <c r="AT783" s="15"/>
      <c r="AU783" s="15"/>
      <c r="AV783" s="15"/>
      <c r="AW783" s="15"/>
      <c r="AX783" s="15"/>
      <c r="AY783" s="15"/>
      <c r="AZ783" s="15"/>
      <c r="BA783" s="15"/>
      <c r="BB783" s="15"/>
      <c r="BC783" s="15"/>
      <c r="BD783" s="15"/>
      <c r="BE783" s="15"/>
      <c r="BF783" s="15"/>
    </row>
    <row r="784" ht="12.75" customHeight="1">
      <c r="G784" s="204"/>
      <c r="AP784" s="15"/>
      <c r="AQ784" s="15"/>
      <c r="AR784" s="15"/>
      <c r="AS784" s="15"/>
      <c r="AT784" s="15"/>
      <c r="AU784" s="15"/>
      <c r="AV784" s="15"/>
      <c r="AW784" s="15"/>
      <c r="AX784" s="15"/>
      <c r="AY784" s="15"/>
      <c r="AZ784" s="15"/>
      <c r="BA784" s="15"/>
      <c r="BB784" s="15"/>
      <c r="BC784" s="15"/>
      <c r="BD784" s="15"/>
      <c r="BE784" s="15"/>
      <c r="BF784" s="15"/>
    </row>
    <row r="785" ht="12.75" customHeight="1">
      <c r="G785" s="204"/>
      <c r="AP785" s="15"/>
      <c r="AQ785" s="15"/>
      <c r="AR785" s="15"/>
      <c r="AS785" s="15"/>
      <c r="AT785" s="15"/>
      <c r="AU785" s="15"/>
      <c r="AV785" s="15"/>
      <c r="AW785" s="15"/>
      <c r="AX785" s="15"/>
      <c r="AY785" s="15"/>
      <c r="AZ785" s="15"/>
      <c r="BA785" s="15"/>
      <c r="BB785" s="15"/>
      <c r="BC785" s="15"/>
      <c r="BD785" s="15"/>
      <c r="BE785" s="15"/>
      <c r="BF785" s="15"/>
    </row>
    <row r="786" ht="12.75" customHeight="1">
      <c r="G786" s="204"/>
      <c r="AP786" s="15"/>
      <c r="AQ786" s="15"/>
      <c r="AR786" s="15"/>
      <c r="AS786" s="15"/>
      <c r="AT786" s="15"/>
      <c r="AU786" s="15"/>
      <c r="AV786" s="15"/>
      <c r="AW786" s="15"/>
      <c r="AX786" s="15"/>
      <c r="AY786" s="15"/>
      <c r="AZ786" s="15"/>
      <c r="BA786" s="15"/>
      <c r="BB786" s="15"/>
      <c r="BC786" s="15"/>
      <c r="BD786" s="15"/>
      <c r="BE786" s="15"/>
      <c r="BF786" s="15"/>
    </row>
    <row r="787" ht="12.75" customHeight="1">
      <c r="G787" s="204"/>
      <c r="AP787" s="15"/>
      <c r="AQ787" s="15"/>
      <c r="AR787" s="15"/>
      <c r="AS787" s="15"/>
      <c r="AT787" s="15"/>
      <c r="AU787" s="15"/>
      <c r="AV787" s="15"/>
      <c r="AW787" s="15"/>
      <c r="AX787" s="15"/>
      <c r="AY787" s="15"/>
      <c r="AZ787" s="15"/>
      <c r="BA787" s="15"/>
      <c r="BB787" s="15"/>
      <c r="BC787" s="15"/>
      <c r="BD787" s="15"/>
      <c r="BE787" s="15"/>
      <c r="BF787" s="15"/>
    </row>
    <row r="788" ht="12.75" customHeight="1">
      <c r="G788" s="204"/>
      <c r="AP788" s="15"/>
      <c r="AQ788" s="15"/>
      <c r="AR788" s="15"/>
      <c r="AS788" s="15"/>
      <c r="AT788" s="15"/>
      <c r="AU788" s="15"/>
      <c r="AV788" s="15"/>
      <c r="AW788" s="15"/>
      <c r="AX788" s="15"/>
      <c r="AY788" s="15"/>
      <c r="AZ788" s="15"/>
      <c r="BA788" s="15"/>
      <c r="BB788" s="15"/>
      <c r="BC788" s="15"/>
      <c r="BD788" s="15"/>
      <c r="BE788" s="15"/>
      <c r="BF788" s="15"/>
    </row>
    <row r="789" ht="12.75" customHeight="1">
      <c r="G789" s="204"/>
      <c r="AP789" s="15"/>
      <c r="AQ789" s="15"/>
      <c r="AR789" s="15"/>
      <c r="AS789" s="15"/>
      <c r="AT789" s="15"/>
      <c r="AU789" s="15"/>
      <c r="AV789" s="15"/>
      <c r="AW789" s="15"/>
      <c r="AX789" s="15"/>
      <c r="AY789" s="15"/>
      <c r="AZ789" s="15"/>
      <c r="BA789" s="15"/>
      <c r="BB789" s="15"/>
      <c r="BC789" s="15"/>
      <c r="BD789" s="15"/>
      <c r="BE789" s="15"/>
      <c r="BF789" s="15"/>
    </row>
    <row r="790" ht="12.75" customHeight="1">
      <c r="G790" s="204"/>
      <c r="AP790" s="15"/>
      <c r="AQ790" s="15"/>
      <c r="AR790" s="15"/>
      <c r="AS790" s="15"/>
      <c r="AT790" s="15"/>
      <c r="AU790" s="15"/>
      <c r="AV790" s="15"/>
      <c r="AW790" s="15"/>
      <c r="AX790" s="15"/>
      <c r="AY790" s="15"/>
      <c r="AZ790" s="15"/>
      <c r="BA790" s="15"/>
      <c r="BB790" s="15"/>
      <c r="BC790" s="15"/>
      <c r="BD790" s="15"/>
      <c r="BE790" s="15"/>
      <c r="BF790" s="15"/>
    </row>
    <row r="791" ht="12.75" customHeight="1">
      <c r="G791" s="204"/>
      <c r="AP791" s="15"/>
      <c r="AQ791" s="15"/>
      <c r="AR791" s="15"/>
      <c r="AS791" s="15"/>
      <c r="AT791" s="15"/>
      <c r="AU791" s="15"/>
      <c r="AV791" s="15"/>
      <c r="AW791" s="15"/>
      <c r="AX791" s="15"/>
      <c r="AY791" s="15"/>
      <c r="AZ791" s="15"/>
      <c r="BA791" s="15"/>
      <c r="BB791" s="15"/>
      <c r="BC791" s="15"/>
      <c r="BD791" s="15"/>
      <c r="BE791" s="15"/>
      <c r="BF791" s="15"/>
    </row>
    <row r="792" ht="12.75" customHeight="1">
      <c r="G792" s="204"/>
      <c r="AP792" s="15"/>
      <c r="AQ792" s="15"/>
      <c r="AR792" s="15"/>
      <c r="AS792" s="15"/>
      <c r="AT792" s="15"/>
      <c r="AU792" s="15"/>
      <c r="AV792" s="15"/>
      <c r="AW792" s="15"/>
      <c r="AX792" s="15"/>
      <c r="AY792" s="15"/>
      <c r="AZ792" s="15"/>
      <c r="BA792" s="15"/>
      <c r="BB792" s="15"/>
      <c r="BC792" s="15"/>
      <c r="BD792" s="15"/>
      <c r="BE792" s="15"/>
      <c r="BF792" s="15"/>
    </row>
    <row r="793" ht="12.75" customHeight="1">
      <c r="G793" s="204"/>
      <c r="AP793" s="15"/>
      <c r="AQ793" s="15"/>
      <c r="AR793" s="15"/>
      <c r="AS793" s="15"/>
      <c r="AT793" s="15"/>
      <c r="AU793" s="15"/>
      <c r="AV793" s="15"/>
      <c r="AW793" s="15"/>
      <c r="AX793" s="15"/>
      <c r="AY793" s="15"/>
      <c r="AZ793" s="15"/>
      <c r="BA793" s="15"/>
      <c r="BB793" s="15"/>
      <c r="BC793" s="15"/>
      <c r="BD793" s="15"/>
      <c r="BE793" s="15"/>
      <c r="BF793" s="15"/>
    </row>
    <row r="794" ht="12.75" customHeight="1">
      <c r="G794" s="204"/>
      <c r="AP794" s="15"/>
      <c r="AQ794" s="15"/>
      <c r="AR794" s="15"/>
      <c r="AS794" s="15"/>
      <c r="AT794" s="15"/>
      <c r="AU794" s="15"/>
      <c r="AV794" s="15"/>
      <c r="AW794" s="15"/>
      <c r="AX794" s="15"/>
      <c r="AY794" s="15"/>
      <c r="AZ794" s="15"/>
      <c r="BA794" s="15"/>
      <c r="BB794" s="15"/>
      <c r="BC794" s="15"/>
      <c r="BD794" s="15"/>
      <c r="BE794" s="15"/>
      <c r="BF794" s="15"/>
    </row>
    <row r="795" ht="12.75" customHeight="1">
      <c r="G795" s="204"/>
      <c r="AP795" s="15"/>
      <c r="AQ795" s="15"/>
      <c r="AR795" s="15"/>
      <c r="AS795" s="15"/>
      <c r="AT795" s="15"/>
      <c r="AU795" s="15"/>
      <c r="AV795" s="15"/>
      <c r="AW795" s="15"/>
      <c r="AX795" s="15"/>
      <c r="AY795" s="15"/>
      <c r="AZ795" s="15"/>
      <c r="BA795" s="15"/>
      <c r="BB795" s="15"/>
      <c r="BC795" s="15"/>
      <c r="BD795" s="15"/>
      <c r="BE795" s="15"/>
      <c r="BF795" s="15"/>
    </row>
    <row r="796" ht="12.75" customHeight="1">
      <c r="G796" s="204"/>
      <c r="AP796" s="15"/>
      <c r="AQ796" s="15"/>
      <c r="AR796" s="15"/>
      <c r="AS796" s="15"/>
      <c r="AT796" s="15"/>
      <c r="AU796" s="15"/>
      <c r="AV796" s="15"/>
      <c r="AW796" s="15"/>
      <c r="AX796" s="15"/>
      <c r="AY796" s="15"/>
      <c r="AZ796" s="15"/>
      <c r="BA796" s="15"/>
      <c r="BB796" s="15"/>
      <c r="BC796" s="15"/>
      <c r="BD796" s="15"/>
      <c r="BE796" s="15"/>
      <c r="BF796" s="15"/>
    </row>
    <row r="797" ht="12.75" customHeight="1">
      <c r="G797" s="204"/>
      <c r="AP797" s="15"/>
      <c r="AQ797" s="15"/>
      <c r="AR797" s="15"/>
      <c r="AS797" s="15"/>
      <c r="AT797" s="15"/>
      <c r="AU797" s="15"/>
      <c r="AV797" s="15"/>
      <c r="AW797" s="15"/>
      <c r="AX797" s="15"/>
      <c r="AY797" s="15"/>
      <c r="AZ797" s="15"/>
      <c r="BA797" s="15"/>
      <c r="BB797" s="15"/>
      <c r="BC797" s="15"/>
      <c r="BD797" s="15"/>
      <c r="BE797" s="15"/>
      <c r="BF797" s="15"/>
    </row>
    <row r="798" ht="12.75" customHeight="1">
      <c r="G798" s="204"/>
      <c r="AP798" s="15"/>
      <c r="AQ798" s="15"/>
      <c r="AR798" s="15"/>
      <c r="AS798" s="15"/>
      <c r="AT798" s="15"/>
      <c r="AU798" s="15"/>
      <c r="AV798" s="15"/>
      <c r="AW798" s="15"/>
      <c r="AX798" s="15"/>
      <c r="AY798" s="15"/>
      <c r="AZ798" s="15"/>
      <c r="BA798" s="15"/>
      <c r="BB798" s="15"/>
      <c r="BC798" s="15"/>
      <c r="BD798" s="15"/>
      <c r="BE798" s="15"/>
      <c r="BF798" s="15"/>
    </row>
    <row r="799" ht="12.75" customHeight="1">
      <c r="G799" s="204"/>
      <c r="AP799" s="15"/>
      <c r="AQ799" s="15"/>
      <c r="AR799" s="15"/>
      <c r="AS799" s="15"/>
      <c r="AT799" s="15"/>
      <c r="AU799" s="15"/>
      <c r="AV799" s="15"/>
      <c r="AW799" s="15"/>
      <c r="AX799" s="15"/>
      <c r="AY799" s="15"/>
      <c r="AZ799" s="15"/>
      <c r="BA799" s="15"/>
      <c r="BB799" s="15"/>
      <c r="BC799" s="15"/>
      <c r="BD799" s="15"/>
      <c r="BE799" s="15"/>
      <c r="BF799" s="15"/>
    </row>
    <row r="800" ht="12.75" customHeight="1">
      <c r="G800" s="204"/>
      <c r="AP800" s="15"/>
      <c r="AQ800" s="15"/>
      <c r="AR800" s="15"/>
      <c r="AS800" s="15"/>
      <c r="AT800" s="15"/>
      <c r="AU800" s="15"/>
      <c r="AV800" s="15"/>
      <c r="AW800" s="15"/>
      <c r="AX800" s="15"/>
      <c r="AY800" s="15"/>
      <c r="AZ800" s="15"/>
      <c r="BA800" s="15"/>
      <c r="BB800" s="15"/>
      <c r="BC800" s="15"/>
      <c r="BD800" s="15"/>
      <c r="BE800" s="15"/>
      <c r="BF800" s="15"/>
    </row>
    <row r="801" ht="12.75" customHeight="1">
      <c r="G801" s="204"/>
      <c r="AP801" s="15"/>
      <c r="AQ801" s="15"/>
      <c r="AR801" s="15"/>
      <c r="AS801" s="15"/>
      <c r="AT801" s="15"/>
      <c r="AU801" s="15"/>
      <c r="AV801" s="15"/>
      <c r="AW801" s="15"/>
      <c r="AX801" s="15"/>
      <c r="AY801" s="15"/>
      <c r="AZ801" s="15"/>
      <c r="BA801" s="15"/>
      <c r="BB801" s="15"/>
      <c r="BC801" s="15"/>
      <c r="BD801" s="15"/>
      <c r="BE801" s="15"/>
      <c r="BF801" s="15"/>
    </row>
    <row r="802" ht="12.75" customHeight="1">
      <c r="G802" s="204"/>
      <c r="AP802" s="15"/>
      <c r="AQ802" s="15"/>
      <c r="AR802" s="15"/>
      <c r="AS802" s="15"/>
      <c r="AT802" s="15"/>
      <c r="AU802" s="15"/>
      <c r="AV802" s="15"/>
      <c r="AW802" s="15"/>
      <c r="AX802" s="15"/>
      <c r="AY802" s="15"/>
      <c r="AZ802" s="15"/>
      <c r="BA802" s="15"/>
      <c r="BB802" s="15"/>
      <c r="BC802" s="15"/>
      <c r="BD802" s="15"/>
      <c r="BE802" s="15"/>
      <c r="BF802" s="15"/>
    </row>
    <row r="803" ht="12.75" customHeight="1">
      <c r="G803" s="204"/>
      <c r="AP803" s="15"/>
      <c r="AQ803" s="15"/>
      <c r="AR803" s="15"/>
      <c r="AS803" s="15"/>
      <c r="AT803" s="15"/>
      <c r="AU803" s="15"/>
      <c r="AV803" s="15"/>
      <c r="AW803" s="15"/>
      <c r="AX803" s="15"/>
      <c r="AY803" s="15"/>
      <c r="AZ803" s="15"/>
      <c r="BA803" s="15"/>
      <c r="BB803" s="15"/>
      <c r="BC803" s="15"/>
      <c r="BD803" s="15"/>
      <c r="BE803" s="15"/>
      <c r="BF803" s="15"/>
    </row>
    <row r="804" ht="12.75" customHeight="1">
      <c r="G804" s="204"/>
      <c r="AP804" s="15"/>
      <c r="AQ804" s="15"/>
      <c r="AR804" s="15"/>
      <c r="AS804" s="15"/>
      <c r="AT804" s="15"/>
      <c r="AU804" s="15"/>
      <c r="AV804" s="15"/>
      <c r="AW804" s="15"/>
      <c r="AX804" s="15"/>
      <c r="AY804" s="15"/>
      <c r="AZ804" s="15"/>
      <c r="BA804" s="15"/>
      <c r="BB804" s="15"/>
      <c r="BC804" s="15"/>
      <c r="BD804" s="15"/>
      <c r="BE804" s="15"/>
      <c r="BF804" s="15"/>
    </row>
    <row r="805" ht="12.75" customHeight="1">
      <c r="G805" s="204"/>
      <c r="AP805" s="15"/>
      <c r="AQ805" s="15"/>
      <c r="AR805" s="15"/>
      <c r="AS805" s="15"/>
      <c r="AT805" s="15"/>
      <c r="AU805" s="15"/>
      <c r="AV805" s="15"/>
      <c r="AW805" s="15"/>
      <c r="AX805" s="15"/>
      <c r="AY805" s="15"/>
      <c r="AZ805" s="15"/>
      <c r="BA805" s="15"/>
      <c r="BB805" s="15"/>
      <c r="BC805" s="15"/>
      <c r="BD805" s="15"/>
      <c r="BE805" s="15"/>
      <c r="BF805" s="15"/>
    </row>
    <row r="806" ht="12.75" customHeight="1">
      <c r="G806" s="204"/>
      <c r="AP806" s="15"/>
      <c r="AQ806" s="15"/>
      <c r="AR806" s="15"/>
      <c r="AS806" s="15"/>
      <c r="AT806" s="15"/>
      <c r="AU806" s="15"/>
      <c r="AV806" s="15"/>
      <c r="AW806" s="15"/>
      <c r="AX806" s="15"/>
      <c r="AY806" s="15"/>
      <c r="AZ806" s="15"/>
      <c r="BA806" s="15"/>
      <c r="BB806" s="15"/>
      <c r="BC806" s="15"/>
      <c r="BD806" s="15"/>
      <c r="BE806" s="15"/>
      <c r="BF806" s="15"/>
    </row>
    <row r="807" ht="12.75" customHeight="1">
      <c r="G807" s="204"/>
      <c r="AP807" s="15"/>
      <c r="AQ807" s="15"/>
      <c r="AR807" s="15"/>
      <c r="AS807" s="15"/>
      <c r="AT807" s="15"/>
      <c r="AU807" s="15"/>
      <c r="AV807" s="15"/>
      <c r="AW807" s="15"/>
      <c r="AX807" s="15"/>
      <c r="AY807" s="15"/>
      <c r="AZ807" s="15"/>
      <c r="BA807" s="15"/>
      <c r="BB807" s="15"/>
      <c r="BC807" s="15"/>
      <c r="BD807" s="15"/>
      <c r="BE807" s="15"/>
      <c r="BF807" s="15"/>
    </row>
    <row r="808" ht="12.75" customHeight="1">
      <c r="G808" s="204"/>
      <c r="AP808" s="15"/>
      <c r="AQ808" s="15"/>
      <c r="AR808" s="15"/>
      <c r="AS808" s="15"/>
      <c r="AT808" s="15"/>
      <c r="AU808" s="15"/>
      <c r="AV808" s="15"/>
      <c r="AW808" s="15"/>
      <c r="AX808" s="15"/>
      <c r="AY808" s="15"/>
      <c r="AZ808" s="15"/>
      <c r="BA808" s="15"/>
      <c r="BB808" s="15"/>
      <c r="BC808" s="15"/>
      <c r="BD808" s="15"/>
      <c r="BE808" s="15"/>
      <c r="BF808" s="15"/>
    </row>
    <row r="809" ht="12.75" customHeight="1">
      <c r="G809" s="204"/>
      <c r="AP809" s="15"/>
      <c r="AQ809" s="15"/>
      <c r="AR809" s="15"/>
      <c r="AS809" s="15"/>
      <c r="AT809" s="15"/>
      <c r="AU809" s="15"/>
      <c r="AV809" s="15"/>
      <c r="AW809" s="15"/>
      <c r="AX809" s="15"/>
      <c r="AY809" s="15"/>
      <c r="AZ809" s="15"/>
      <c r="BA809" s="15"/>
      <c r="BB809" s="15"/>
      <c r="BC809" s="15"/>
      <c r="BD809" s="15"/>
      <c r="BE809" s="15"/>
      <c r="BF809" s="15"/>
    </row>
    <row r="810" ht="12.75" customHeight="1">
      <c r="G810" s="204"/>
      <c r="AP810" s="15"/>
      <c r="AQ810" s="15"/>
      <c r="AR810" s="15"/>
      <c r="AS810" s="15"/>
      <c r="AT810" s="15"/>
      <c r="AU810" s="15"/>
      <c r="AV810" s="15"/>
      <c r="AW810" s="15"/>
      <c r="AX810" s="15"/>
      <c r="AY810" s="15"/>
      <c r="AZ810" s="15"/>
      <c r="BA810" s="15"/>
      <c r="BB810" s="15"/>
      <c r="BC810" s="15"/>
      <c r="BD810" s="15"/>
      <c r="BE810" s="15"/>
      <c r="BF810" s="15"/>
    </row>
    <row r="811" ht="12.75" customHeight="1">
      <c r="G811" s="204"/>
      <c r="AP811" s="15"/>
      <c r="AQ811" s="15"/>
      <c r="AR811" s="15"/>
      <c r="AS811" s="15"/>
      <c r="AT811" s="15"/>
      <c r="AU811" s="15"/>
      <c r="AV811" s="15"/>
      <c r="AW811" s="15"/>
      <c r="AX811" s="15"/>
      <c r="AY811" s="15"/>
      <c r="AZ811" s="15"/>
      <c r="BA811" s="15"/>
      <c r="BB811" s="15"/>
      <c r="BC811" s="15"/>
      <c r="BD811" s="15"/>
      <c r="BE811" s="15"/>
      <c r="BF811" s="15"/>
    </row>
    <row r="812" ht="12.75" customHeight="1">
      <c r="G812" s="204"/>
      <c r="AP812" s="15"/>
      <c r="AQ812" s="15"/>
      <c r="AR812" s="15"/>
      <c r="AS812" s="15"/>
      <c r="AT812" s="15"/>
      <c r="AU812" s="15"/>
      <c r="AV812" s="15"/>
      <c r="AW812" s="15"/>
      <c r="AX812" s="15"/>
      <c r="AY812" s="15"/>
      <c r="AZ812" s="15"/>
      <c r="BA812" s="15"/>
      <c r="BB812" s="15"/>
      <c r="BC812" s="15"/>
      <c r="BD812" s="15"/>
      <c r="BE812" s="15"/>
      <c r="BF812" s="15"/>
    </row>
    <row r="813" ht="12.75" customHeight="1">
      <c r="G813" s="204"/>
      <c r="AP813" s="15"/>
      <c r="AQ813" s="15"/>
      <c r="AR813" s="15"/>
      <c r="AS813" s="15"/>
      <c r="AT813" s="15"/>
      <c r="AU813" s="15"/>
      <c r="AV813" s="15"/>
      <c r="AW813" s="15"/>
      <c r="AX813" s="15"/>
      <c r="AY813" s="15"/>
      <c r="AZ813" s="15"/>
      <c r="BA813" s="15"/>
      <c r="BB813" s="15"/>
      <c r="BC813" s="15"/>
      <c r="BD813" s="15"/>
      <c r="BE813" s="15"/>
      <c r="BF813" s="15"/>
    </row>
    <row r="814" ht="12.75" customHeight="1">
      <c r="G814" s="204"/>
      <c r="AP814" s="15"/>
      <c r="AQ814" s="15"/>
      <c r="AR814" s="15"/>
      <c r="AS814" s="15"/>
      <c r="AT814" s="15"/>
      <c r="AU814" s="15"/>
      <c r="AV814" s="15"/>
      <c r="AW814" s="15"/>
      <c r="AX814" s="15"/>
      <c r="AY814" s="15"/>
      <c r="AZ814" s="15"/>
      <c r="BA814" s="15"/>
      <c r="BB814" s="15"/>
      <c r="BC814" s="15"/>
      <c r="BD814" s="15"/>
      <c r="BE814" s="15"/>
      <c r="BF814" s="15"/>
    </row>
    <row r="815" ht="12.75" customHeight="1">
      <c r="G815" s="204"/>
      <c r="AP815" s="15"/>
      <c r="AQ815" s="15"/>
      <c r="AR815" s="15"/>
      <c r="AS815" s="15"/>
      <c r="AT815" s="15"/>
      <c r="AU815" s="15"/>
      <c r="AV815" s="15"/>
      <c r="AW815" s="15"/>
      <c r="AX815" s="15"/>
      <c r="AY815" s="15"/>
      <c r="AZ815" s="15"/>
      <c r="BA815" s="15"/>
      <c r="BB815" s="15"/>
      <c r="BC815" s="15"/>
      <c r="BD815" s="15"/>
      <c r="BE815" s="15"/>
      <c r="BF815" s="15"/>
    </row>
    <row r="816" ht="12.75" customHeight="1">
      <c r="G816" s="204"/>
      <c r="AP816" s="15"/>
      <c r="AQ816" s="15"/>
      <c r="AR816" s="15"/>
      <c r="AS816" s="15"/>
      <c r="AT816" s="15"/>
      <c r="AU816" s="15"/>
      <c r="AV816" s="15"/>
      <c r="AW816" s="15"/>
      <c r="AX816" s="15"/>
      <c r="AY816" s="15"/>
      <c r="AZ816" s="15"/>
      <c r="BA816" s="15"/>
      <c r="BB816" s="15"/>
      <c r="BC816" s="15"/>
      <c r="BD816" s="15"/>
      <c r="BE816" s="15"/>
      <c r="BF816" s="15"/>
    </row>
    <row r="817" ht="12.75" customHeight="1">
      <c r="G817" s="204"/>
      <c r="AP817" s="15"/>
      <c r="AQ817" s="15"/>
      <c r="AR817" s="15"/>
      <c r="AS817" s="15"/>
      <c r="AT817" s="15"/>
      <c r="AU817" s="15"/>
      <c r="AV817" s="15"/>
      <c r="AW817" s="15"/>
      <c r="AX817" s="15"/>
      <c r="AY817" s="15"/>
      <c r="AZ817" s="15"/>
      <c r="BA817" s="15"/>
      <c r="BB817" s="15"/>
      <c r="BC817" s="15"/>
      <c r="BD817" s="15"/>
      <c r="BE817" s="15"/>
      <c r="BF817" s="15"/>
    </row>
    <row r="818" ht="12.75" customHeight="1">
      <c r="G818" s="204"/>
      <c r="AP818" s="15"/>
      <c r="AQ818" s="15"/>
      <c r="AR818" s="15"/>
      <c r="AS818" s="15"/>
      <c r="AT818" s="15"/>
      <c r="AU818" s="15"/>
      <c r="AV818" s="15"/>
      <c r="AW818" s="15"/>
      <c r="AX818" s="15"/>
      <c r="AY818" s="15"/>
      <c r="AZ818" s="15"/>
      <c r="BA818" s="15"/>
      <c r="BB818" s="15"/>
      <c r="BC818" s="15"/>
      <c r="BD818" s="15"/>
      <c r="BE818" s="15"/>
      <c r="BF818" s="15"/>
    </row>
    <row r="819" ht="12.75" customHeight="1">
      <c r="G819" s="204"/>
      <c r="AP819" s="15"/>
      <c r="AQ819" s="15"/>
      <c r="AR819" s="15"/>
      <c r="AS819" s="15"/>
      <c r="AT819" s="15"/>
      <c r="AU819" s="15"/>
      <c r="AV819" s="15"/>
      <c r="AW819" s="15"/>
      <c r="AX819" s="15"/>
      <c r="AY819" s="15"/>
      <c r="AZ819" s="15"/>
      <c r="BA819" s="15"/>
      <c r="BB819" s="15"/>
      <c r="BC819" s="15"/>
      <c r="BD819" s="15"/>
      <c r="BE819" s="15"/>
      <c r="BF819" s="15"/>
    </row>
    <row r="820" ht="12.75" customHeight="1">
      <c r="G820" s="204"/>
      <c r="AP820" s="15"/>
      <c r="AQ820" s="15"/>
      <c r="AR820" s="15"/>
      <c r="AS820" s="15"/>
      <c r="AT820" s="15"/>
      <c r="AU820" s="15"/>
      <c r="AV820" s="15"/>
      <c r="AW820" s="15"/>
      <c r="AX820" s="15"/>
      <c r="AY820" s="15"/>
      <c r="AZ820" s="15"/>
      <c r="BA820" s="15"/>
      <c r="BB820" s="15"/>
      <c r="BC820" s="15"/>
      <c r="BD820" s="15"/>
      <c r="BE820" s="15"/>
      <c r="BF820" s="15"/>
    </row>
    <row r="821" ht="12.75" customHeight="1">
      <c r="G821" s="204"/>
      <c r="AP821" s="15"/>
      <c r="AQ821" s="15"/>
      <c r="AR821" s="15"/>
      <c r="AS821" s="15"/>
      <c r="AT821" s="15"/>
      <c r="AU821" s="15"/>
      <c r="AV821" s="15"/>
      <c r="AW821" s="15"/>
      <c r="AX821" s="15"/>
      <c r="AY821" s="15"/>
      <c r="AZ821" s="15"/>
      <c r="BA821" s="15"/>
      <c r="BB821" s="15"/>
      <c r="BC821" s="15"/>
      <c r="BD821" s="15"/>
      <c r="BE821" s="15"/>
      <c r="BF821" s="15"/>
    </row>
    <row r="822" ht="12.75" customHeight="1">
      <c r="G822" s="204"/>
      <c r="AP822" s="15"/>
      <c r="AQ822" s="15"/>
      <c r="AR822" s="15"/>
      <c r="AS822" s="15"/>
      <c r="AT822" s="15"/>
      <c r="AU822" s="15"/>
      <c r="AV822" s="15"/>
      <c r="AW822" s="15"/>
      <c r="AX822" s="15"/>
      <c r="AY822" s="15"/>
      <c r="AZ822" s="15"/>
      <c r="BA822" s="15"/>
      <c r="BB822" s="15"/>
      <c r="BC822" s="15"/>
      <c r="BD822" s="15"/>
      <c r="BE822" s="15"/>
      <c r="BF822" s="15"/>
    </row>
    <row r="823" ht="12.75" customHeight="1">
      <c r="G823" s="204"/>
      <c r="AP823" s="15"/>
      <c r="AQ823" s="15"/>
      <c r="AR823" s="15"/>
      <c r="AS823" s="15"/>
      <c r="AT823" s="15"/>
      <c r="AU823" s="15"/>
      <c r="AV823" s="15"/>
      <c r="AW823" s="15"/>
      <c r="AX823" s="15"/>
      <c r="AY823" s="15"/>
      <c r="AZ823" s="15"/>
      <c r="BA823" s="15"/>
      <c r="BB823" s="15"/>
      <c r="BC823" s="15"/>
      <c r="BD823" s="15"/>
      <c r="BE823" s="15"/>
      <c r="BF823" s="15"/>
    </row>
    <row r="824" ht="12.75" customHeight="1">
      <c r="G824" s="204"/>
      <c r="AP824" s="15"/>
      <c r="AQ824" s="15"/>
      <c r="AR824" s="15"/>
      <c r="AS824" s="15"/>
      <c r="AT824" s="15"/>
      <c r="AU824" s="15"/>
      <c r="AV824" s="15"/>
      <c r="AW824" s="15"/>
      <c r="AX824" s="15"/>
      <c r="AY824" s="15"/>
      <c r="AZ824" s="15"/>
      <c r="BA824" s="15"/>
      <c r="BB824" s="15"/>
      <c r="BC824" s="15"/>
      <c r="BD824" s="15"/>
      <c r="BE824" s="15"/>
      <c r="BF824" s="15"/>
    </row>
    <row r="825" ht="12.75" customHeight="1">
      <c r="G825" s="204"/>
      <c r="AP825" s="15"/>
      <c r="AQ825" s="15"/>
      <c r="AR825" s="15"/>
      <c r="AS825" s="15"/>
      <c r="AT825" s="15"/>
      <c r="AU825" s="15"/>
      <c r="AV825" s="15"/>
      <c r="AW825" s="15"/>
      <c r="AX825" s="15"/>
      <c r="AY825" s="15"/>
      <c r="AZ825" s="15"/>
      <c r="BA825" s="15"/>
      <c r="BB825" s="15"/>
      <c r="BC825" s="15"/>
      <c r="BD825" s="15"/>
      <c r="BE825" s="15"/>
      <c r="BF825" s="15"/>
    </row>
    <row r="826" ht="12.75" customHeight="1">
      <c r="G826" s="204"/>
      <c r="AP826" s="15"/>
      <c r="AQ826" s="15"/>
      <c r="AR826" s="15"/>
      <c r="AS826" s="15"/>
      <c r="AT826" s="15"/>
      <c r="AU826" s="15"/>
      <c r="AV826" s="15"/>
      <c r="AW826" s="15"/>
      <c r="AX826" s="15"/>
      <c r="AY826" s="15"/>
      <c r="AZ826" s="15"/>
      <c r="BA826" s="15"/>
      <c r="BB826" s="15"/>
      <c r="BC826" s="15"/>
      <c r="BD826" s="15"/>
      <c r="BE826" s="15"/>
      <c r="BF826" s="15"/>
    </row>
    <row r="827" ht="12.75" customHeight="1">
      <c r="G827" s="204"/>
      <c r="AP827" s="15"/>
      <c r="AQ827" s="15"/>
      <c r="AR827" s="15"/>
      <c r="AS827" s="15"/>
      <c r="AT827" s="15"/>
      <c r="AU827" s="15"/>
      <c r="AV827" s="15"/>
      <c r="AW827" s="15"/>
      <c r="AX827" s="15"/>
      <c r="AY827" s="15"/>
      <c r="AZ827" s="15"/>
      <c r="BA827" s="15"/>
      <c r="BB827" s="15"/>
      <c r="BC827" s="15"/>
      <c r="BD827" s="15"/>
      <c r="BE827" s="15"/>
      <c r="BF827" s="15"/>
    </row>
    <row r="828" ht="12.75" customHeight="1">
      <c r="G828" s="204"/>
      <c r="AP828" s="15"/>
      <c r="AQ828" s="15"/>
      <c r="AR828" s="15"/>
      <c r="AS828" s="15"/>
      <c r="AT828" s="15"/>
      <c r="AU828" s="15"/>
      <c r="AV828" s="15"/>
      <c r="AW828" s="15"/>
      <c r="AX828" s="15"/>
      <c r="AY828" s="15"/>
      <c r="AZ828" s="15"/>
      <c r="BA828" s="15"/>
      <c r="BB828" s="15"/>
      <c r="BC828" s="15"/>
      <c r="BD828" s="15"/>
      <c r="BE828" s="15"/>
      <c r="BF828" s="15"/>
    </row>
    <row r="829" ht="12.75" customHeight="1">
      <c r="G829" s="204"/>
      <c r="AP829" s="15"/>
      <c r="AQ829" s="15"/>
      <c r="AR829" s="15"/>
      <c r="AS829" s="15"/>
      <c r="AT829" s="15"/>
      <c r="AU829" s="15"/>
      <c r="AV829" s="15"/>
      <c r="AW829" s="15"/>
      <c r="AX829" s="15"/>
      <c r="AY829" s="15"/>
      <c r="AZ829" s="15"/>
      <c r="BA829" s="15"/>
      <c r="BB829" s="15"/>
      <c r="BC829" s="15"/>
      <c r="BD829" s="15"/>
      <c r="BE829" s="15"/>
      <c r="BF829" s="15"/>
    </row>
    <row r="830" ht="12.75" customHeight="1">
      <c r="G830" s="204"/>
      <c r="AP830" s="15"/>
      <c r="AQ830" s="15"/>
      <c r="AR830" s="15"/>
      <c r="AS830" s="15"/>
      <c r="AT830" s="15"/>
      <c r="AU830" s="15"/>
      <c r="AV830" s="15"/>
      <c r="AW830" s="15"/>
      <c r="AX830" s="15"/>
      <c r="AY830" s="15"/>
      <c r="AZ830" s="15"/>
      <c r="BA830" s="15"/>
      <c r="BB830" s="15"/>
      <c r="BC830" s="15"/>
      <c r="BD830" s="15"/>
      <c r="BE830" s="15"/>
      <c r="BF830" s="15"/>
    </row>
    <row r="831" ht="12.75" customHeight="1">
      <c r="G831" s="204"/>
      <c r="AP831" s="15"/>
      <c r="AQ831" s="15"/>
      <c r="AR831" s="15"/>
      <c r="AS831" s="15"/>
      <c r="AT831" s="15"/>
      <c r="AU831" s="15"/>
      <c r="AV831" s="15"/>
      <c r="AW831" s="15"/>
      <c r="AX831" s="15"/>
      <c r="AY831" s="15"/>
      <c r="AZ831" s="15"/>
      <c r="BA831" s="15"/>
      <c r="BB831" s="15"/>
      <c r="BC831" s="15"/>
      <c r="BD831" s="15"/>
      <c r="BE831" s="15"/>
      <c r="BF831" s="15"/>
    </row>
    <row r="832" ht="12.75" customHeight="1">
      <c r="G832" s="204"/>
      <c r="AP832" s="15"/>
      <c r="AQ832" s="15"/>
      <c r="AR832" s="15"/>
      <c r="AS832" s="15"/>
      <c r="AT832" s="15"/>
      <c r="AU832" s="15"/>
      <c r="AV832" s="15"/>
      <c r="AW832" s="15"/>
      <c r="AX832" s="15"/>
      <c r="AY832" s="15"/>
      <c r="AZ832" s="15"/>
      <c r="BA832" s="15"/>
      <c r="BB832" s="15"/>
      <c r="BC832" s="15"/>
      <c r="BD832" s="15"/>
      <c r="BE832" s="15"/>
      <c r="BF832" s="15"/>
    </row>
    <row r="833" ht="12.75" customHeight="1">
      <c r="G833" s="204"/>
      <c r="AP833" s="15"/>
      <c r="AQ833" s="15"/>
      <c r="AR833" s="15"/>
      <c r="AS833" s="15"/>
      <c r="AT833" s="15"/>
      <c r="AU833" s="15"/>
      <c r="AV833" s="15"/>
      <c r="AW833" s="15"/>
      <c r="AX833" s="15"/>
      <c r="AY833" s="15"/>
      <c r="AZ833" s="15"/>
      <c r="BA833" s="15"/>
      <c r="BB833" s="15"/>
      <c r="BC833" s="15"/>
      <c r="BD833" s="15"/>
      <c r="BE833" s="15"/>
      <c r="BF833" s="15"/>
    </row>
    <row r="834" ht="12.75" customHeight="1">
      <c r="G834" s="204"/>
      <c r="AP834" s="15"/>
      <c r="AQ834" s="15"/>
      <c r="AR834" s="15"/>
      <c r="AS834" s="15"/>
      <c r="AT834" s="15"/>
      <c r="AU834" s="15"/>
      <c r="AV834" s="15"/>
      <c r="AW834" s="15"/>
      <c r="AX834" s="15"/>
      <c r="AY834" s="15"/>
      <c r="AZ834" s="15"/>
      <c r="BA834" s="15"/>
      <c r="BB834" s="15"/>
      <c r="BC834" s="15"/>
      <c r="BD834" s="15"/>
      <c r="BE834" s="15"/>
      <c r="BF834" s="15"/>
    </row>
    <row r="835" ht="12.75" customHeight="1">
      <c r="G835" s="204"/>
      <c r="AP835" s="15"/>
      <c r="AQ835" s="15"/>
      <c r="AR835" s="15"/>
      <c r="AS835" s="15"/>
      <c r="AT835" s="15"/>
      <c r="AU835" s="15"/>
      <c r="AV835" s="15"/>
      <c r="AW835" s="15"/>
      <c r="AX835" s="15"/>
      <c r="AY835" s="15"/>
      <c r="AZ835" s="15"/>
      <c r="BA835" s="15"/>
      <c r="BB835" s="15"/>
      <c r="BC835" s="15"/>
      <c r="BD835" s="15"/>
      <c r="BE835" s="15"/>
      <c r="BF835" s="15"/>
    </row>
    <row r="836" ht="12.75" customHeight="1">
      <c r="G836" s="204"/>
      <c r="AP836" s="15"/>
      <c r="AQ836" s="15"/>
      <c r="AR836" s="15"/>
      <c r="AS836" s="15"/>
      <c r="AT836" s="15"/>
      <c r="AU836" s="15"/>
      <c r="AV836" s="15"/>
      <c r="AW836" s="15"/>
      <c r="AX836" s="15"/>
      <c r="AY836" s="15"/>
      <c r="AZ836" s="15"/>
      <c r="BA836" s="15"/>
      <c r="BB836" s="15"/>
      <c r="BC836" s="15"/>
      <c r="BD836" s="15"/>
      <c r="BE836" s="15"/>
      <c r="BF836" s="15"/>
    </row>
    <row r="837" ht="12.75" customHeight="1">
      <c r="G837" s="204"/>
      <c r="AP837" s="15"/>
      <c r="AQ837" s="15"/>
      <c r="AR837" s="15"/>
      <c r="AS837" s="15"/>
      <c r="AT837" s="15"/>
      <c r="AU837" s="15"/>
      <c r="AV837" s="15"/>
      <c r="AW837" s="15"/>
      <c r="AX837" s="15"/>
      <c r="AY837" s="15"/>
      <c r="AZ837" s="15"/>
      <c r="BA837" s="15"/>
      <c r="BB837" s="15"/>
      <c r="BC837" s="15"/>
      <c r="BD837" s="15"/>
      <c r="BE837" s="15"/>
      <c r="BF837" s="15"/>
    </row>
    <row r="838" ht="12.75" customHeight="1">
      <c r="G838" s="204"/>
      <c r="AP838" s="15"/>
      <c r="AQ838" s="15"/>
      <c r="AR838" s="15"/>
      <c r="AS838" s="15"/>
      <c r="AT838" s="15"/>
      <c r="AU838" s="15"/>
      <c r="AV838" s="15"/>
      <c r="AW838" s="15"/>
      <c r="AX838" s="15"/>
      <c r="AY838" s="15"/>
      <c r="AZ838" s="15"/>
      <c r="BA838" s="15"/>
      <c r="BB838" s="15"/>
      <c r="BC838" s="15"/>
      <c r="BD838" s="15"/>
      <c r="BE838" s="15"/>
      <c r="BF838" s="15"/>
    </row>
    <row r="839" ht="12.75" customHeight="1">
      <c r="G839" s="204"/>
      <c r="AP839" s="15"/>
      <c r="AQ839" s="15"/>
      <c r="AR839" s="15"/>
      <c r="AS839" s="15"/>
      <c r="AT839" s="15"/>
      <c r="AU839" s="15"/>
      <c r="AV839" s="15"/>
      <c r="AW839" s="15"/>
      <c r="AX839" s="15"/>
      <c r="AY839" s="15"/>
      <c r="AZ839" s="15"/>
      <c r="BA839" s="15"/>
      <c r="BB839" s="15"/>
      <c r="BC839" s="15"/>
      <c r="BD839" s="15"/>
      <c r="BE839" s="15"/>
      <c r="BF839" s="15"/>
    </row>
    <row r="840" ht="12.75" customHeight="1">
      <c r="G840" s="204"/>
      <c r="AP840" s="15"/>
      <c r="AQ840" s="15"/>
      <c r="AR840" s="15"/>
      <c r="AS840" s="15"/>
      <c r="AT840" s="15"/>
      <c r="AU840" s="15"/>
      <c r="AV840" s="15"/>
      <c r="AW840" s="15"/>
      <c r="AX840" s="15"/>
      <c r="AY840" s="15"/>
      <c r="AZ840" s="15"/>
      <c r="BA840" s="15"/>
      <c r="BB840" s="15"/>
      <c r="BC840" s="15"/>
      <c r="BD840" s="15"/>
      <c r="BE840" s="15"/>
      <c r="BF840" s="15"/>
    </row>
    <row r="841" ht="12.75" customHeight="1">
      <c r="G841" s="204"/>
      <c r="AP841" s="15"/>
      <c r="AQ841" s="15"/>
      <c r="AR841" s="15"/>
      <c r="AS841" s="15"/>
      <c r="AT841" s="15"/>
      <c r="AU841" s="15"/>
      <c r="AV841" s="15"/>
      <c r="AW841" s="15"/>
      <c r="AX841" s="15"/>
      <c r="AY841" s="15"/>
      <c r="AZ841" s="15"/>
      <c r="BA841" s="15"/>
      <c r="BB841" s="15"/>
      <c r="BC841" s="15"/>
      <c r="BD841" s="15"/>
      <c r="BE841" s="15"/>
      <c r="BF841" s="15"/>
    </row>
    <row r="842" ht="12.75" customHeight="1">
      <c r="G842" s="204"/>
      <c r="AP842" s="15"/>
      <c r="AQ842" s="15"/>
      <c r="AR842" s="15"/>
      <c r="AS842" s="15"/>
      <c r="AT842" s="15"/>
      <c r="AU842" s="15"/>
      <c r="AV842" s="15"/>
      <c r="AW842" s="15"/>
      <c r="AX842" s="15"/>
      <c r="AY842" s="15"/>
      <c r="AZ842" s="15"/>
      <c r="BA842" s="15"/>
      <c r="BB842" s="15"/>
      <c r="BC842" s="15"/>
      <c r="BD842" s="15"/>
      <c r="BE842" s="15"/>
      <c r="BF842" s="15"/>
    </row>
    <row r="843" ht="12.75" customHeight="1">
      <c r="G843" s="204"/>
      <c r="AP843" s="15"/>
      <c r="AQ843" s="15"/>
      <c r="AR843" s="15"/>
      <c r="AS843" s="15"/>
      <c r="AT843" s="15"/>
      <c r="AU843" s="15"/>
      <c r="AV843" s="15"/>
      <c r="AW843" s="15"/>
      <c r="AX843" s="15"/>
      <c r="AY843" s="15"/>
      <c r="AZ843" s="15"/>
      <c r="BA843" s="15"/>
      <c r="BB843" s="15"/>
      <c r="BC843" s="15"/>
      <c r="BD843" s="15"/>
      <c r="BE843" s="15"/>
      <c r="BF843" s="15"/>
    </row>
    <row r="844" ht="12.75" customHeight="1">
      <c r="G844" s="204"/>
      <c r="AP844" s="15"/>
      <c r="AQ844" s="15"/>
      <c r="AR844" s="15"/>
      <c r="AS844" s="15"/>
      <c r="AT844" s="15"/>
      <c r="AU844" s="15"/>
      <c r="AV844" s="15"/>
      <c r="AW844" s="15"/>
      <c r="AX844" s="15"/>
      <c r="AY844" s="15"/>
      <c r="AZ844" s="15"/>
      <c r="BA844" s="15"/>
      <c r="BB844" s="15"/>
      <c r="BC844" s="15"/>
      <c r="BD844" s="15"/>
      <c r="BE844" s="15"/>
      <c r="BF844" s="15"/>
    </row>
    <row r="845" ht="12.75" customHeight="1">
      <c r="G845" s="204"/>
      <c r="AP845" s="15"/>
      <c r="AQ845" s="15"/>
      <c r="AR845" s="15"/>
      <c r="AS845" s="15"/>
      <c r="AT845" s="15"/>
      <c r="AU845" s="15"/>
      <c r="AV845" s="15"/>
      <c r="AW845" s="15"/>
      <c r="AX845" s="15"/>
      <c r="AY845" s="15"/>
      <c r="AZ845" s="15"/>
      <c r="BA845" s="15"/>
      <c r="BB845" s="15"/>
      <c r="BC845" s="15"/>
      <c r="BD845" s="15"/>
      <c r="BE845" s="15"/>
      <c r="BF845" s="15"/>
    </row>
    <row r="846" ht="12.75" customHeight="1">
      <c r="G846" s="204"/>
      <c r="AP846" s="15"/>
      <c r="AQ846" s="15"/>
      <c r="AR846" s="15"/>
      <c r="AS846" s="15"/>
      <c r="AT846" s="15"/>
      <c r="AU846" s="15"/>
      <c r="AV846" s="15"/>
      <c r="AW846" s="15"/>
      <c r="AX846" s="15"/>
      <c r="AY846" s="15"/>
      <c r="AZ846" s="15"/>
      <c r="BA846" s="15"/>
      <c r="BB846" s="15"/>
      <c r="BC846" s="15"/>
      <c r="BD846" s="15"/>
      <c r="BE846" s="15"/>
      <c r="BF846" s="15"/>
    </row>
    <row r="847" ht="12.75" customHeight="1">
      <c r="G847" s="204"/>
      <c r="AP847" s="15"/>
      <c r="AQ847" s="15"/>
      <c r="AR847" s="15"/>
      <c r="AS847" s="15"/>
      <c r="AT847" s="15"/>
      <c r="AU847" s="15"/>
      <c r="AV847" s="15"/>
      <c r="AW847" s="15"/>
      <c r="AX847" s="15"/>
      <c r="AY847" s="15"/>
      <c r="AZ847" s="15"/>
      <c r="BA847" s="15"/>
      <c r="BB847" s="15"/>
      <c r="BC847" s="15"/>
      <c r="BD847" s="15"/>
      <c r="BE847" s="15"/>
      <c r="BF847" s="15"/>
    </row>
    <row r="848" ht="12.75" customHeight="1">
      <c r="G848" s="204"/>
      <c r="AP848" s="15"/>
      <c r="AQ848" s="15"/>
      <c r="AR848" s="15"/>
      <c r="AS848" s="15"/>
      <c r="AT848" s="15"/>
      <c r="AU848" s="15"/>
      <c r="AV848" s="15"/>
      <c r="AW848" s="15"/>
      <c r="AX848" s="15"/>
      <c r="AY848" s="15"/>
      <c r="AZ848" s="15"/>
      <c r="BA848" s="15"/>
      <c r="BB848" s="15"/>
      <c r="BC848" s="15"/>
      <c r="BD848" s="15"/>
      <c r="BE848" s="15"/>
      <c r="BF848" s="15"/>
    </row>
    <row r="849" ht="12.75" customHeight="1">
      <c r="G849" s="204"/>
      <c r="AP849" s="15"/>
      <c r="AQ849" s="15"/>
      <c r="AR849" s="15"/>
      <c r="AS849" s="15"/>
      <c r="AT849" s="15"/>
      <c r="AU849" s="15"/>
      <c r="AV849" s="15"/>
      <c r="AW849" s="15"/>
      <c r="AX849" s="15"/>
      <c r="AY849" s="15"/>
      <c r="AZ849" s="15"/>
      <c r="BA849" s="15"/>
      <c r="BB849" s="15"/>
      <c r="BC849" s="15"/>
      <c r="BD849" s="15"/>
      <c r="BE849" s="15"/>
      <c r="BF849" s="15"/>
    </row>
    <row r="850" ht="12.75" customHeight="1">
      <c r="G850" s="204"/>
      <c r="AP850" s="15"/>
      <c r="AQ850" s="15"/>
      <c r="AR850" s="15"/>
      <c r="AS850" s="15"/>
      <c r="AT850" s="15"/>
      <c r="AU850" s="15"/>
      <c r="AV850" s="15"/>
      <c r="AW850" s="15"/>
      <c r="AX850" s="15"/>
      <c r="AY850" s="15"/>
      <c r="AZ850" s="15"/>
      <c r="BA850" s="15"/>
      <c r="BB850" s="15"/>
      <c r="BC850" s="15"/>
      <c r="BD850" s="15"/>
      <c r="BE850" s="15"/>
      <c r="BF850" s="15"/>
    </row>
    <row r="851" ht="12.75" customHeight="1">
      <c r="G851" s="204"/>
      <c r="AP851" s="15"/>
      <c r="AQ851" s="15"/>
      <c r="AR851" s="15"/>
      <c r="AS851" s="15"/>
      <c r="AT851" s="15"/>
      <c r="AU851" s="15"/>
      <c r="AV851" s="15"/>
      <c r="AW851" s="15"/>
      <c r="AX851" s="15"/>
      <c r="AY851" s="15"/>
      <c r="AZ851" s="15"/>
      <c r="BA851" s="15"/>
      <c r="BB851" s="15"/>
      <c r="BC851" s="15"/>
      <c r="BD851" s="15"/>
      <c r="BE851" s="15"/>
      <c r="BF851" s="15"/>
    </row>
    <row r="852" ht="12.75" customHeight="1">
      <c r="G852" s="204"/>
      <c r="AP852" s="15"/>
      <c r="AQ852" s="15"/>
      <c r="AR852" s="15"/>
      <c r="AS852" s="15"/>
      <c r="AT852" s="15"/>
      <c r="AU852" s="15"/>
      <c r="AV852" s="15"/>
      <c r="AW852" s="15"/>
      <c r="AX852" s="15"/>
      <c r="AY852" s="15"/>
      <c r="AZ852" s="15"/>
      <c r="BA852" s="15"/>
      <c r="BB852" s="15"/>
      <c r="BC852" s="15"/>
      <c r="BD852" s="15"/>
      <c r="BE852" s="15"/>
      <c r="BF852" s="15"/>
    </row>
    <row r="853" ht="12.75" customHeight="1">
      <c r="G853" s="204"/>
      <c r="AP853" s="15"/>
      <c r="AQ853" s="15"/>
      <c r="AR853" s="15"/>
      <c r="AS853" s="15"/>
      <c r="AT853" s="15"/>
      <c r="AU853" s="15"/>
      <c r="AV853" s="15"/>
      <c r="AW853" s="15"/>
      <c r="AX853" s="15"/>
      <c r="AY853" s="15"/>
      <c r="AZ853" s="15"/>
      <c r="BA853" s="15"/>
      <c r="BB853" s="15"/>
      <c r="BC853" s="15"/>
      <c r="BD853" s="15"/>
      <c r="BE853" s="15"/>
      <c r="BF853" s="15"/>
    </row>
    <row r="854" ht="12.75" customHeight="1">
      <c r="G854" s="204"/>
      <c r="AP854" s="15"/>
      <c r="AQ854" s="15"/>
      <c r="AR854" s="15"/>
      <c r="AS854" s="15"/>
      <c r="AT854" s="15"/>
      <c r="AU854" s="15"/>
      <c r="AV854" s="15"/>
      <c r="AW854" s="15"/>
      <c r="AX854" s="15"/>
      <c r="AY854" s="15"/>
      <c r="AZ854" s="15"/>
      <c r="BA854" s="15"/>
      <c r="BB854" s="15"/>
      <c r="BC854" s="15"/>
      <c r="BD854" s="15"/>
      <c r="BE854" s="15"/>
      <c r="BF854" s="15"/>
    </row>
    <row r="855" ht="12.75" customHeight="1">
      <c r="G855" s="204"/>
      <c r="AP855" s="15"/>
      <c r="AQ855" s="15"/>
      <c r="AR855" s="15"/>
      <c r="AS855" s="15"/>
      <c r="AT855" s="15"/>
      <c r="AU855" s="15"/>
      <c r="AV855" s="15"/>
      <c r="AW855" s="15"/>
      <c r="AX855" s="15"/>
      <c r="AY855" s="15"/>
      <c r="AZ855" s="15"/>
      <c r="BA855" s="15"/>
      <c r="BB855" s="15"/>
      <c r="BC855" s="15"/>
      <c r="BD855" s="15"/>
      <c r="BE855" s="15"/>
      <c r="BF855" s="15"/>
    </row>
    <row r="856" ht="12.75" customHeight="1">
      <c r="G856" s="204"/>
      <c r="AP856" s="15"/>
      <c r="AQ856" s="15"/>
      <c r="AR856" s="15"/>
      <c r="AS856" s="15"/>
      <c r="AT856" s="15"/>
      <c r="AU856" s="15"/>
      <c r="AV856" s="15"/>
      <c r="AW856" s="15"/>
      <c r="AX856" s="15"/>
      <c r="AY856" s="15"/>
      <c r="AZ856" s="15"/>
      <c r="BA856" s="15"/>
      <c r="BB856" s="15"/>
      <c r="BC856" s="15"/>
      <c r="BD856" s="15"/>
      <c r="BE856" s="15"/>
      <c r="BF856" s="15"/>
    </row>
    <row r="857" ht="12.75" customHeight="1">
      <c r="G857" s="204"/>
      <c r="AP857" s="15"/>
      <c r="AQ857" s="15"/>
      <c r="AR857" s="15"/>
      <c r="AS857" s="15"/>
      <c r="AT857" s="15"/>
      <c r="AU857" s="15"/>
      <c r="AV857" s="15"/>
      <c r="AW857" s="15"/>
      <c r="AX857" s="15"/>
      <c r="AY857" s="15"/>
      <c r="AZ857" s="15"/>
      <c r="BA857" s="15"/>
      <c r="BB857" s="15"/>
      <c r="BC857" s="15"/>
      <c r="BD857" s="15"/>
      <c r="BE857" s="15"/>
      <c r="BF857" s="15"/>
    </row>
    <row r="858" ht="12.75" customHeight="1">
      <c r="G858" s="204"/>
      <c r="AP858" s="15"/>
      <c r="AQ858" s="15"/>
      <c r="AR858" s="15"/>
      <c r="AS858" s="15"/>
      <c r="AT858" s="15"/>
      <c r="AU858" s="15"/>
      <c r="AV858" s="15"/>
      <c r="AW858" s="15"/>
      <c r="AX858" s="15"/>
      <c r="AY858" s="15"/>
      <c r="AZ858" s="15"/>
      <c r="BA858" s="15"/>
      <c r="BB858" s="15"/>
      <c r="BC858" s="15"/>
      <c r="BD858" s="15"/>
      <c r="BE858" s="15"/>
      <c r="BF858" s="15"/>
    </row>
    <row r="859" ht="12.75" customHeight="1">
      <c r="G859" s="204"/>
      <c r="AP859" s="15"/>
      <c r="AQ859" s="15"/>
      <c r="AR859" s="15"/>
      <c r="AS859" s="15"/>
      <c r="AT859" s="15"/>
      <c r="AU859" s="15"/>
      <c r="AV859" s="15"/>
      <c r="AW859" s="15"/>
      <c r="AX859" s="15"/>
      <c r="AY859" s="15"/>
      <c r="AZ859" s="15"/>
      <c r="BA859" s="15"/>
      <c r="BB859" s="15"/>
      <c r="BC859" s="15"/>
      <c r="BD859" s="15"/>
      <c r="BE859" s="15"/>
      <c r="BF859" s="15"/>
    </row>
    <row r="860" ht="12.75" customHeight="1">
      <c r="G860" s="204"/>
      <c r="AP860" s="15"/>
      <c r="AQ860" s="15"/>
      <c r="AR860" s="15"/>
      <c r="AS860" s="15"/>
      <c r="AT860" s="15"/>
      <c r="AU860" s="15"/>
      <c r="AV860" s="15"/>
      <c r="AW860" s="15"/>
      <c r="AX860" s="15"/>
      <c r="AY860" s="15"/>
      <c r="AZ860" s="15"/>
      <c r="BA860" s="15"/>
      <c r="BB860" s="15"/>
      <c r="BC860" s="15"/>
      <c r="BD860" s="15"/>
      <c r="BE860" s="15"/>
      <c r="BF860" s="15"/>
    </row>
    <row r="861" ht="12.75" customHeight="1">
      <c r="G861" s="204"/>
      <c r="AP861" s="15"/>
      <c r="AQ861" s="15"/>
      <c r="AR861" s="15"/>
      <c r="AS861" s="15"/>
      <c r="AT861" s="15"/>
      <c r="AU861" s="15"/>
      <c r="AV861" s="15"/>
      <c r="AW861" s="15"/>
      <c r="AX861" s="15"/>
      <c r="AY861" s="15"/>
      <c r="AZ861" s="15"/>
      <c r="BA861" s="15"/>
      <c r="BB861" s="15"/>
      <c r="BC861" s="15"/>
      <c r="BD861" s="15"/>
      <c r="BE861" s="15"/>
      <c r="BF861" s="15"/>
    </row>
    <row r="862" ht="12.75" customHeight="1">
      <c r="G862" s="204"/>
      <c r="AP862" s="15"/>
      <c r="AQ862" s="15"/>
      <c r="AR862" s="15"/>
      <c r="AS862" s="15"/>
      <c r="AT862" s="15"/>
      <c r="AU862" s="15"/>
      <c r="AV862" s="15"/>
      <c r="AW862" s="15"/>
      <c r="AX862" s="15"/>
      <c r="AY862" s="15"/>
      <c r="AZ862" s="15"/>
      <c r="BA862" s="15"/>
      <c r="BB862" s="15"/>
      <c r="BC862" s="15"/>
      <c r="BD862" s="15"/>
      <c r="BE862" s="15"/>
      <c r="BF862" s="15"/>
    </row>
    <row r="863" ht="12.75" customHeight="1">
      <c r="G863" s="204"/>
      <c r="AP863" s="15"/>
      <c r="AQ863" s="15"/>
      <c r="AR863" s="15"/>
      <c r="AS863" s="15"/>
      <c r="AT863" s="15"/>
      <c r="AU863" s="15"/>
      <c r="AV863" s="15"/>
      <c r="AW863" s="15"/>
      <c r="AX863" s="15"/>
      <c r="AY863" s="15"/>
      <c r="AZ863" s="15"/>
      <c r="BA863" s="15"/>
      <c r="BB863" s="15"/>
      <c r="BC863" s="15"/>
      <c r="BD863" s="15"/>
      <c r="BE863" s="15"/>
      <c r="BF863" s="15"/>
    </row>
    <row r="864" ht="12.75" customHeight="1">
      <c r="G864" s="204"/>
      <c r="AP864" s="15"/>
      <c r="AQ864" s="15"/>
      <c r="AR864" s="15"/>
      <c r="AS864" s="15"/>
      <c r="AT864" s="15"/>
      <c r="AU864" s="15"/>
      <c r="AV864" s="15"/>
      <c r="AW864" s="15"/>
      <c r="AX864" s="15"/>
      <c r="AY864" s="15"/>
      <c r="AZ864" s="15"/>
      <c r="BA864" s="15"/>
      <c r="BB864" s="15"/>
      <c r="BC864" s="15"/>
      <c r="BD864" s="15"/>
      <c r="BE864" s="15"/>
      <c r="BF864" s="15"/>
    </row>
    <row r="865" ht="12.75" customHeight="1">
      <c r="G865" s="204"/>
      <c r="AP865" s="15"/>
      <c r="AQ865" s="15"/>
      <c r="AR865" s="15"/>
      <c r="AS865" s="15"/>
      <c r="AT865" s="15"/>
      <c r="AU865" s="15"/>
      <c r="AV865" s="15"/>
      <c r="AW865" s="15"/>
      <c r="AX865" s="15"/>
      <c r="AY865" s="15"/>
      <c r="AZ865" s="15"/>
      <c r="BA865" s="15"/>
      <c r="BB865" s="15"/>
      <c r="BC865" s="15"/>
      <c r="BD865" s="15"/>
      <c r="BE865" s="15"/>
      <c r="BF865" s="15"/>
    </row>
    <row r="866" ht="12.75" customHeight="1">
      <c r="G866" s="204"/>
      <c r="AP866" s="15"/>
      <c r="AQ866" s="15"/>
      <c r="AR866" s="15"/>
      <c r="AS866" s="15"/>
      <c r="AT866" s="15"/>
      <c r="AU866" s="15"/>
      <c r="AV866" s="15"/>
      <c r="AW866" s="15"/>
      <c r="AX866" s="15"/>
      <c r="AY866" s="15"/>
      <c r="AZ866" s="15"/>
      <c r="BA866" s="15"/>
      <c r="BB866" s="15"/>
      <c r="BC866" s="15"/>
      <c r="BD866" s="15"/>
      <c r="BE866" s="15"/>
      <c r="BF866" s="15"/>
    </row>
    <row r="867" ht="12.75" customHeight="1">
      <c r="G867" s="204"/>
      <c r="AP867" s="15"/>
      <c r="AQ867" s="15"/>
      <c r="AR867" s="15"/>
      <c r="AS867" s="15"/>
      <c r="AT867" s="15"/>
      <c r="AU867" s="15"/>
      <c r="AV867" s="15"/>
      <c r="AW867" s="15"/>
      <c r="AX867" s="15"/>
      <c r="AY867" s="15"/>
      <c r="AZ867" s="15"/>
      <c r="BA867" s="15"/>
      <c r="BB867" s="15"/>
      <c r="BC867" s="15"/>
      <c r="BD867" s="15"/>
      <c r="BE867" s="15"/>
      <c r="BF867" s="15"/>
    </row>
    <row r="868" ht="12.75" customHeight="1">
      <c r="G868" s="204"/>
      <c r="AP868" s="15"/>
      <c r="AQ868" s="15"/>
      <c r="AR868" s="15"/>
      <c r="AS868" s="15"/>
      <c r="AT868" s="15"/>
      <c r="AU868" s="15"/>
      <c r="AV868" s="15"/>
      <c r="AW868" s="15"/>
      <c r="AX868" s="15"/>
      <c r="AY868" s="15"/>
      <c r="AZ868" s="15"/>
      <c r="BA868" s="15"/>
      <c r="BB868" s="15"/>
      <c r="BC868" s="15"/>
      <c r="BD868" s="15"/>
      <c r="BE868" s="15"/>
      <c r="BF868" s="15"/>
    </row>
    <row r="869" ht="12.75" customHeight="1">
      <c r="G869" s="204"/>
      <c r="AP869" s="15"/>
      <c r="AQ869" s="15"/>
      <c r="AR869" s="15"/>
      <c r="AS869" s="15"/>
      <c r="AT869" s="15"/>
      <c r="AU869" s="15"/>
      <c r="AV869" s="15"/>
      <c r="AW869" s="15"/>
      <c r="AX869" s="15"/>
      <c r="AY869" s="15"/>
      <c r="AZ869" s="15"/>
      <c r="BA869" s="15"/>
      <c r="BB869" s="15"/>
      <c r="BC869" s="15"/>
      <c r="BD869" s="15"/>
      <c r="BE869" s="15"/>
      <c r="BF869" s="15"/>
    </row>
    <row r="870" ht="12.75" customHeight="1">
      <c r="G870" s="204"/>
      <c r="AP870" s="15"/>
      <c r="AQ870" s="15"/>
      <c r="AR870" s="15"/>
      <c r="AS870" s="15"/>
      <c r="AT870" s="15"/>
      <c r="AU870" s="15"/>
      <c r="AV870" s="15"/>
      <c r="AW870" s="15"/>
      <c r="AX870" s="15"/>
      <c r="AY870" s="15"/>
      <c r="AZ870" s="15"/>
      <c r="BA870" s="15"/>
      <c r="BB870" s="15"/>
      <c r="BC870" s="15"/>
      <c r="BD870" s="15"/>
      <c r="BE870" s="15"/>
      <c r="BF870" s="15"/>
    </row>
    <row r="871" ht="12.75" customHeight="1">
      <c r="G871" s="204"/>
      <c r="AP871" s="15"/>
      <c r="AQ871" s="15"/>
      <c r="AR871" s="15"/>
      <c r="AS871" s="15"/>
      <c r="AT871" s="15"/>
      <c r="AU871" s="15"/>
      <c r="AV871" s="15"/>
      <c r="AW871" s="15"/>
      <c r="AX871" s="15"/>
      <c r="AY871" s="15"/>
      <c r="AZ871" s="15"/>
      <c r="BA871" s="15"/>
      <c r="BB871" s="15"/>
      <c r="BC871" s="15"/>
      <c r="BD871" s="15"/>
      <c r="BE871" s="15"/>
      <c r="BF871" s="15"/>
    </row>
    <row r="872" ht="12.75" customHeight="1">
      <c r="G872" s="204"/>
      <c r="AP872" s="15"/>
      <c r="AQ872" s="15"/>
      <c r="AR872" s="15"/>
      <c r="AS872" s="15"/>
      <c r="AT872" s="15"/>
      <c r="AU872" s="15"/>
      <c r="AV872" s="15"/>
      <c r="AW872" s="15"/>
      <c r="AX872" s="15"/>
      <c r="AY872" s="15"/>
      <c r="AZ872" s="15"/>
      <c r="BA872" s="15"/>
      <c r="BB872" s="15"/>
      <c r="BC872" s="15"/>
      <c r="BD872" s="15"/>
      <c r="BE872" s="15"/>
      <c r="BF872" s="15"/>
    </row>
    <row r="873" ht="12.75" customHeight="1">
      <c r="G873" s="204"/>
      <c r="AP873" s="15"/>
      <c r="AQ873" s="15"/>
      <c r="AR873" s="15"/>
      <c r="AS873" s="15"/>
      <c r="AT873" s="15"/>
      <c r="AU873" s="15"/>
      <c r="AV873" s="15"/>
      <c r="AW873" s="15"/>
      <c r="AX873" s="15"/>
      <c r="AY873" s="15"/>
      <c r="AZ873" s="15"/>
      <c r="BA873" s="15"/>
      <c r="BB873" s="15"/>
      <c r="BC873" s="15"/>
      <c r="BD873" s="15"/>
      <c r="BE873" s="15"/>
      <c r="BF873" s="15"/>
    </row>
    <row r="874" ht="12.75" customHeight="1">
      <c r="G874" s="204"/>
      <c r="AP874" s="15"/>
      <c r="AQ874" s="15"/>
      <c r="AR874" s="15"/>
      <c r="AS874" s="15"/>
      <c r="AT874" s="15"/>
      <c r="AU874" s="15"/>
      <c r="AV874" s="15"/>
      <c r="AW874" s="15"/>
      <c r="AX874" s="15"/>
      <c r="AY874" s="15"/>
      <c r="AZ874" s="15"/>
      <c r="BA874" s="15"/>
      <c r="BB874" s="15"/>
      <c r="BC874" s="15"/>
      <c r="BD874" s="15"/>
      <c r="BE874" s="15"/>
      <c r="BF874" s="15"/>
    </row>
    <row r="875" ht="12.75" customHeight="1">
      <c r="G875" s="204"/>
      <c r="AP875" s="15"/>
      <c r="AQ875" s="15"/>
      <c r="AR875" s="15"/>
      <c r="AS875" s="15"/>
      <c r="AT875" s="15"/>
      <c r="AU875" s="15"/>
      <c r="AV875" s="15"/>
      <c r="AW875" s="15"/>
      <c r="AX875" s="15"/>
      <c r="AY875" s="15"/>
      <c r="AZ875" s="15"/>
      <c r="BA875" s="15"/>
      <c r="BB875" s="15"/>
      <c r="BC875" s="15"/>
      <c r="BD875" s="15"/>
      <c r="BE875" s="15"/>
      <c r="BF875" s="15"/>
    </row>
    <row r="876" ht="12.75" customHeight="1">
      <c r="G876" s="204"/>
      <c r="AP876" s="15"/>
      <c r="AQ876" s="15"/>
      <c r="AR876" s="15"/>
      <c r="AS876" s="15"/>
      <c r="AT876" s="15"/>
      <c r="AU876" s="15"/>
      <c r="AV876" s="15"/>
      <c r="AW876" s="15"/>
      <c r="AX876" s="15"/>
      <c r="AY876" s="15"/>
      <c r="AZ876" s="15"/>
      <c r="BA876" s="15"/>
      <c r="BB876" s="15"/>
      <c r="BC876" s="15"/>
      <c r="BD876" s="15"/>
      <c r="BE876" s="15"/>
      <c r="BF876" s="15"/>
    </row>
    <row r="877" ht="12.75" customHeight="1">
      <c r="G877" s="204"/>
      <c r="AP877" s="15"/>
      <c r="AQ877" s="15"/>
      <c r="AR877" s="15"/>
      <c r="AS877" s="15"/>
      <c r="AT877" s="15"/>
      <c r="AU877" s="15"/>
      <c r="AV877" s="15"/>
      <c r="AW877" s="15"/>
      <c r="AX877" s="15"/>
      <c r="AY877" s="15"/>
      <c r="AZ877" s="15"/>
      <c r="BA877" s="15"/>
      <c r="BB877" s="15"/>
      <c r="BC877" s="15"/>
      <c r="BD877" s="15"/>
      <c r="BE877" s="15"/>
      <c r="BF877" s="15"/>
    </row>
    <row r="878" ht="12.75" customHeight="1">
      <c r="G878" s="204"/>
      <c r="AP878" s="15"/>
      <c r="AQ878" s="15"/>
      <c r="AR878" s="15"/>
      <c r="AS878" s="15"/>
      <c r="AT878" s="15"/>
      <c r="AU878" s="15"/>
      <c r="AV878" s="15"/>
      <c r="AW878" s="15"/>
      <c r="AX878" s="15"/>
      <c r="AY878" s="15"/>
      <c r="AZ878" s="15"/>
      <c r="BA878" s="15"/>
      <c r="BB878" s="15"/>
      <c r="BC878" s="15"/>
      <c r="BD878" s="15"/>
      <c r="BE878" s="15"/>
      <c r="BF878" s="15"/>
    </row>
    <row r="879" ht="12.75" customHeight="1">
      <c r="G879" s="204"/>
      <c r="AP879" s="15"/>
      <c r="AQ879" s="15"/>
      <c r="AR879" s="15"/>
      <c r="AS879" s="15"/>
      <c r="AT879" s="15"/>
      <c r="AU879" s="15"/>
      <c r="AV879" s="15"/>
      <c r="AW879" s="15"/>
      <c r="AX879" s="15"/>
      <c r="AY879" s="15"/>
      <c r="AZ879" s="15"/>
      <c r="BA879" s="15"/>
      <c r="BB879" s="15"/>
      <c r="BC879" s="15"/>
      <c r="BD879" s="15"/>
      <c r="BE879" s="15"/>
      <c r="BF879" s="15"/>
    </row>
    <row r="880" ht="12.75" customHeight="1">
      <c r="G880" s="204"/>
      <c r="AP880" s="15"/>
      <c r="AQ880" s="15"/>
      <c r="AR880" s="15"/>
      <c r="AS880" s="15"/>
      <c r="AT880" s="15"/>
      <c r="AU880" s="15"/>
      <c r="AV880" s="15"/>
      <c r="AW880" s="15"/>
      <c r="AX880" s="15"/>
      <c r="AY880" s="15"/>
      <c r="AZ880" s="15"/>
      <c r="BA880" s="15"/>
      <c r="BB880" s="15"/>
      <c r="BC880" s="15"/>
      <c r="BD880" s="15"/>
      <c r="BE880" s="15"/>
      <c r="BF880" s="15"/>
    </row>
    <row r="881" ht="12.75" customHeight="1">
      <c r="G881" s="204"/>
      <c r="AP881" s="15"/>
      <c r="AQ881" s="15"/>
      <c r="AR881" s="15"/>
      <c r="AS881" s="15"/>
      <c r="AT881" s="15"/>
      <c r="AU881" s="15"/>
      <c r="AV881" s="15"/>
      <c r="AW881" s="15"/>
      <c r="AX881" s="15"/>
      <c r="AY881" s="15"/>
      <c r="AZ881" s="15"/>
      <c r="BA881" s="15"/>
      <c r="BB881" s="15"/>
      <c r="BC881" s="15"/>
      <c r="BD881" s="15"/>
      <c r="BE881" s="15"/>
      <c r="BF881" s="15"/>
    </row>
    <row r="882" ht="12.75" customHeight="1">
      <c r="G882" s="204"/>
      <c r="AP882" s="15"/>
      <c r="AQ882" s="15"/>
      <c r="AR882" s="15"/>
      <c r="AS882" s="15"/>
      <c r="AT882" s="15"/>
      <c r="AU882" s="15"/>
      <c r="AV882" s="15"/>
      <c r="AW882" s="15"/>
      <c r="AX882" s="15"/>
      <c r="AY882" s="15"/>
      <c r="AZ882" s="15"/>
      <c r="BA882" s="15"/>
      <c r="BB882" s="15"/>
      <c r="BC882" s="15"/>
      <c r="BD882" s="15"/>
      <c r="BE882" s="15"/>
      <c r="BF882" s="15"/>
    </row>
    <row r="883" ht="12.75" customHeight="1">
      <c r="G883" s="204"/>
      <c r="AP883" s="15"/>
      <c r="AQ883" s="15"/>
      <c r="AR883" s="15"/>
      <c r="AS883" s="15"/>
      <c r="AT883" s="15"/>
      <c r="AU883" s="15"/>
      <c r="AV883" s="15"/>
      <c r="AW883" s="15"/>
      <c r="AX883" s="15"/>
      <c r="AY883" s="15"/>
      <c r="AZ883" s="15"/>
      <c r="BA883" s="15"/>
      <c r="BB883" s="15"/>
      <c r="BC883" s="15"/>
      <c r="BD883" s="15"/>
      <c r="BE883" s="15"/>
      <c r="BF883" s="15"/>
    </row>
    <row r="884" ht="12.75" customHeight="1">
      <c r="G884" s="204"/>
      <c r="AP884" s="15"/>
      <c r="AQ884" s="15"/>
      <c r="AR884" s="15"/>
      <c r="AS884" s="15"/>
      <c r="AT884" s="15"/>
      <c r="AU884" s="15"/>
      <c r="AV884" s="15"/>
      <c r="AW884" s="15"/>
      <c r="AX884" s="15"/>
      <c r="AY884" s="15"/>
      <c r="AZ884" s="15"/>
      <c r="BA884" s="15"/>
      <c r="BB884" s="15"/>
      <c r="BC884" s="15"/>
      <c r="BD884" s="15"/>
      <c r="BE884" s="15"/>
      <c r="BF884" s="15"/>
    </row>
    <row r="885" ht="12.75" customHeight="1">
      <c r="G885" s="204"/>
      <c r="AP885" s="15"/>
      <c r="AQ885" s="15"/>
      <c r="AR885" s="15"/>
      <c r="AS885" s="15"/>
      <c r="AT885" s="15"/>
      <c r="AU885" s="15"/>
      <c r="AV885" s="15"/>
      <c r="AW885" s="15"/>
      <c r="AX885" s="15"/>
      <c r="AY885" s="15"/>
      <c r="AZ885" s="15"/>
      <c r="BA885" s="15"/>
      <c r="BB885" s="15"/>
      <c r="BC885" s="15"/>
      <c r="BD885" s="15"/>
      <c r="BE885" s="15"/>
      <c r="BF885" s="15"/>
    </row>
    <row r="886" ht="12.75" customHeight="1">
      <c r="G886" s="204"/>
      <c r="AP886" s="15"/>
      <c r="AQ886" s="15"/>
      <c r="AR886" s="15"/>
      <c r="AS886" s="15"/>
      <c r="AT886" s="15"/>
      <c r="AU886" s="15"/>
      <c r="AV886" s="15"/>
      <c r="AW886" s="15"/>
      <c r="AX886" s="15"/>
      <c r="AY886" s="15"/>
      <c r="AZ886" s="15"/>
      <c r="BA886" s="15"/>
      <c r="BB886" s="15"/>
      <c r="BC886" s="15"/>
      <c r="BD886" s="15"/>
      <c r="BE886" s="15"/>
      <c r="BF886" s="15"/>
    </row>
    <row r="887" ht="12.75" customHeight="1">
      <c r="G887" s="204"/>
      <c r="AP887" s="15"/>
      <c r="AQ887" s="15"/>
      <c r="AR887" s="15"/>
      <c r="AS887" s="15"/>
      <c r="AT887" s="15"/>
      <c r="AU887" s="15"/>
      <c r="AV887" s="15"/>
      <c r="AW887" s="15"/>
      <c r="AX887" s="15"/>
      <c r="AY887" s="15"/>
      <c r="AZ887" s="15"/>
      <c r="BA887" s="15"/>
      <c r="BB887" s="15"/>
      <c r="BC887" s="15"/>
      <c r="BD887" s="15"/>
      <c r="BE887" s="15"/>
      <c r="BF887" s="15"/>
    </row>
    <row r="888" ht="12.75" customHeight="1">
      <c r="G888" s="204"/>
      <c r="AP888" s="15"/>
      <c r="AQ888" s="15"/>
      <c r="AR888" s="15"/>
      <c r="AS888" s="15"/>
      <c r="AT888" s="15"/>
      <c r="AU888" s="15"/>
      <c r="AV888" s="15"/>
      <c r="AW888" s="15"/>
      <c r="AX888" s="15"/>
      <c r="AY888" s="15"/>
      <c r="AZ888" s="15"/>
      <c r="BA888" s="15"/>
      <c r="BB888" s="15"/>
      <c r="BC888" s="15"/>
      <c r="BD888" s="15"/>
      <c r="BE888" s="15"/>
      <c r="BF888" s="15"/>
    </row>
    <row r="889" ht="12.75" customHeight="1">
      <c r="G889" s="204"/>
      <c r="AP889" s="15"/>
      <c r="AQ889" s="15"/>
      <c r="AR889" s="15"/>
      <c r="AS889" s="15"/>
      <c r="AT889" s="15"/>
      <c r="AU889" s="15"/>
      <c r="AV889" s="15"/>
      <c r="AW889" s="15"/>
      <c r="AX889" s="15"/>
      <c r="AY889" s="15"/>
      <c r="AZ889" s="15"/>
      <c r="BA889" s="15"/>
      <c r="BB889" s="15"/>
      <c r="BC889" s="15"/>
      <c r="BD889" s="15"/>
      <c r="BE889" s="15"/>
      <c r="BF889" s="15"/>
    </row>
    <row r="890" ht="12.75" customHeight="1">
      <c r="G890" s="204"/>
      <c r="AP890" s="15"/>
      <c r="AQ890" s="15"/>
      <c r="AR890" s="15"/>
      <c r="AS890" s="15"/>
      <c r="AT890" s="15"/>
      <c r="AU890" s="15"/>
      <c r="AV890" s="15"/>
      <c r="AW890" s="15"/>
      <c r="AX890" s="15"/>
      <c r="AY890" s="15"/>
      <c r="AZ890" s="15"/>
      <c r="BA890" s="15"/>
      <c r="BB890" s="15"/>
      <c r="BC890" s="15"/>
      <c r="BD890" s="15"/>
      <c r="BE890" s="15"/>
      <c r="BF890" s="15"/>
    </row>
    <row r="891" ht="12.75" customHeight="1">
      <c r="G891" s="204"/>
      <c r="AP891" s="15"/>
      <c r="AQ891" s="15"/>
      <c r="AR891" s="15"/>
      <c r="AS891" s="15"/>
      <c r="AT891" s="15"/>
      <c r="AU891" s="15"/>
      <c r="AV891" s="15"/>
      <c r="AW891" s="15"/>
      <c r="AX891" s="15"/>
      <c r="AY891" s="15"/>
      <c r="AZ891" s="15"/>
      <c r="BA891" s="15"/>
      <c r="BB891" s="15"/>
      <c r="BC891" s="15"/>
      <c r="BD891" s="15"/>
      <c r="BE891" s="15"/>
      <c r="BF891" s="15"/>
    </row>
    <row r="892" ht="12.75" customHeight="1">
      <c r="G892" s="204"/>
      <c r="AP892" s="15"/>
      <c r="AQ892" s="15"/>
      <c r="AR892" s="15"/>
      <c r="AS892" s="15"/>
      <c r="AT892" s="15"/>
      <c r="AU892" s="15"/>
      <c r="AV892" s="15"/>
      <c r="AW892" s="15"/>
      <c r="AX892" s="15"/>
      <c r="AY892" s="15"/>
      <c r="AZ892" s="15"/>
      <c r="BA892" s="15"/>
      <c r="BB892" s="15"/>
      <c r="BC892" s="15"/>
      <c r="BD892" s="15"/>
      <c r="BE892" s="15"/>
      <c r="BF892" s="15"/>
    </row>
    <row r="893" ht="12.75" customHeight="1">
      <c r="G893" s="204"/>
      <c r="AP893" s="15"/>
      <c r="AQ893" s="15"/>
      <c r="AR893" s="15"/>
      <c r="AS893" s="15"/>
      <c r="AT893" s="15"/>
      <c r="AU893" s="15"/>
      <c r="AV893" s="15"/>
      <c r="AW893" s="15"/>
      <c r="AX893" s="15"/>
      <c r="AY893" s="15"/>
      <c r="AZ893" s="15"/>
      <c r="BA893" s="15"/>
      <c r="BB893" s="15"/>
      <c r="BC893" s="15"/>
      <c r="BD893" s="15"/>
      <c r="BE893" s="15"/>
      <c r="BF893" s="15"/>
    </row>
    <row r="894" ht="12.75" customHeight="1">
      <c r="G894" s="204"/>
      <c r="AP894" s="15"/>
      <c r="AQ894" s="15"/>
      <c r="AR894" s="15"/>
      <c r="AS894" s="15"/>
      <c r="AT894" s="15"/>
      <c r="AU894" s="15"/>
      <c r="AV894" s="15"/>
      <c r="AW894" s="15"/>
      <c r="AX894" s="15"/>
      <c r="AY894" s="15"/>
      <c r="AZ894" s="15"/>
      <c r="BA894" s="15"/>
      <c r="BB894" s="15"/>
      <c r="BC894" s="15"/>
      <c r="BD894" s="15"/>
      <c r="BE894" s="15"/>
      <c r="BF894" s="15"/>
    </row>
    <row r="895" ht="12.75" customHeight="1">
      <c r="G895" s="204"/>
      <c r="AP895" s="15"/>
      <c r="AQ895" s="15"/>
      <c r="AR895" s="15"/>
      <c r="AS895" s="15"/>
      <c r="AT895" s="15"/>
      <c r="AU895" s="15"/>
      <c r="AV895" s="15"/>
      <c r="AW895" s="15"/>
      <c r="AX895" s="15"/>
      <c r="AY895" s="15"/>
      <c r="AZ895" s="15"/>
      <c r="BA895" s="15"/>
      <c r="BB895" s="15"/>
      <c r="BC895" s="15"/>
      <c r="BD895" s="15"/>
      <c r="BE895" s="15"/>
      <c r="BF895" s="15"/>
    </row>
    <row r="896" ht="12.75" customHeight="1">
      <c r="G896" s="204"/>
      <c r="AP896" s="15"/>
      <c r="AQ896" s="15"/>
      <c r="AR896" s="15"/>
      <c r="AS896" s="15"/>
      <c r="AT896" s="15"/>
      <c r="AU896" s="15"/>
      <c r="AV896" s="15"/>
      <c r="AW896" s="15"/>
      <c r="AX896" s="15"/>
      <c r="AY896" s="15"/>
      <c r="AZ896" s="15"/>
      <c r="BA896" s="15"/>
      <c r="BB896" s="15"/>
      <c r="BC896" s="15"/>
      <c r="BD896" s="15"/>
      <c r="BE896" s="15"/>
      <c r="BF896" s="15"/>
    </row>
    <row r="897" ht="12.75" customHeight="1">
      <c r="G897" s="204"/>
      <c r="AP897" s="15"/>
      <c r="AQ897" s="15"/>
      <c r="AR897" s="15"/>
      <c r="AS897" s="15"/>
      <c r="AT897" s="15"/>
      <c r="AU897" s="15"/>
      <c r="AV897" s="15"/>
      <c r="AW897" s="15"/>
      <c r="AX897" s="15"/>
      <c r="AY897" s="15"/>
      <c r="AZ897" s="15"/>
      <c r="BA897" s="15"/>
      <c r="BB897" s="15"/>
      <c r="BC897" s="15"/>
      <c r="BD897" s="15"/>
      <c r="BE897" s="15"/>
      <c r="BF897" s="15"/>
    </row>
    <row r="898" ht="12.75" customHeight="1">
      <c r="G898" s="204"/>
      <c r="AP898" s="15"/>
      <c r="AQ898" s="15"/>
      <c r="AR898" s="15"/>
      <c r="AS898" s="15"/>
      <c r="AT898" s="15"/>
      <c r="AU898" s="15"/>
      <c r="AV898" s="15"/>
      <c r="AW898" s="15"/>
      <c r="AX898" s="15"/>
      <c r="AY898" s="15"/>
      <c r="AZ898" s="15"/>
      <c r="BA898" s="15"/>
      <c r="BB898" s="15"/>
      <c r="BC898" s="15"/>
      <c r="BD898" s="15"/>
      <c r="BE898" s="15"/>
      <c r="BF898" s="15"/>
    </row>
    <row r="899" ht="12.75" customHeight="1">
      <c r="G899" s="204"/>
      <c r="AP899" s="15"/>
      <c r="AQ899" s="15"/>
      <c r="AR899" s="15"/>
      <c r="AS899" s="15"/>
      <c r="AT899" s="15"/>
      <c r="AU899" s="15"/>
      <c r="AV899" s="15"/>
      <c r="AW899" s="15"/>
      <c r="AX899" s="15"/>
      <c r="AY899" s="15"/>
      <c r="AZ899" s="15"/>
      <c r="BA899" s="15"/>
      <c r="BB899" s="15"/>
      <c r="BC899" s="15"/>
      <c r="BD899" s="15"/>
      <c r="BE899" s="15"/>
      <c r="BF899" s="15"/>
    </row>
    <row r="900" ht="12.75" customHeight="1">
      <c r="G900" s="204"/>
      <c r="AP900" s="15"/>
      <c r="AQ900" s="15"/>
      <c r="AR900" s="15"/>
      <c r="AS900" s="15"/>
      <c r="AT900" s="15"/>
      <c r="AU900" s="15"/>
      <c r="AV900" s="15"/>
      <c r="AW900" s="15"/>
      <c r="AX900" s="15"/>
      <c r="AY900" s="15"/>
      <c r="AZ900" s="15"/>
      <c r="BA900" s="15"/>
      <c r="BB900" s="15"/>
      <c r="BC900" s="15"/>
      <c r="BD900" s="15"/>
      <c r="BE900" s="15"/>
      <c r="BF900" s="15"/>
    </row>
    <row r="901" ht="12.75" customHeight="1">
      <c r="G901" s="204"/>
      <c r="AP901" s="15"/>
      <c r="AQ901" s="15"/>
      <c r="AR901" s="15"/>
      <c r="AS901" s="15"/>
      <c r="AT901" s="15"/>
      <c r="AU901" s="15"/>
      <c r="AV901" s="15"/>
      <c r="AW901" s="15"/>
      <c r="AX901" s="15"/>
      <c r="AY901" s="15"/>
      <c r="AZ901" s="15"/>
      <c r="BA901" s="15"/>
      <c r="BB901" s="15"/>
      <c r="BC901" s="15"/>
      <c r="BD901" s="15"/>
      <c r="BE901" s="15"/>
      <c r="BF901" s="15"/>
    </row>
    <row r="902" ht="12.75" customHeight="1">
      <c r="G902" s="204"/>
      <c r="AP902" s="15"/>
      <c r="AQ902" s="15"/>
      <c r="AR902" s="15"/>
      <c r="AS902" s="15"/>
      <c r="AT902" s="15"/>
      <c r="AU902" s="15"/>
      <c r="AV902" s="15"/>
      <c r="AW902" s="15"/>
      <c r="AX902" s="15"/>
      <c r="AY902" s="15"/>
      <c r="AZ902" s="15"/>
      <c r="BA902" s="15"/>
      <c r="BB902" s="15"/>
      <c r="BC902" s="15"/>
      <c r="BD902" s="15"/>
      <c r="BE902" s="15"/>
      <c r="BF902" s="15"/>
    </row>
    <row r="903" ht="12.75" customHeight="1">
      <c r="G903" s="204"/>
      <c r="AP903" s="15"/>
      <c r="AQ903" s="15"/>
      <c r="AR903" s="15"/>
      <c r="AS903" s="15"/>
      <c r="AT903" s="15"/>
      <c r="AU903" s="15"/>
      <c r="AV903" s="15"/>
      <c r="AW903" s="15"/>
      <c r="AX903" s="15"/>
      <c r="AY903" s="15"/>
      <c r="AZ903" s="15"/>
      <c r="BA903" s="15"/>
      <c r="BB903" s="15"/>
      <c r="BC903" s="15"/>
      <c r="BD903" s="15"/>
      <c r="BE903" s="15"/>
      <c r="BF903" s="15"/>
    </row>
    <row r="904" ht="12.75" customHeight="1">
      <c r="G904" s="204"/>
      <c r="AP904" s="15"/>
      <c r="AQ904" s="15"/>
      <c r="AR904" s="15"/>
      <c r="AS904" s="15"/>
      <c r="AT904" s="15"/>
      <c r="AU904" s="15"/>
      <c r="AV904" s="15"/>
      <c r="AW904" s="15"/>
      <c r="AX904" s="15"/>
      <c r="AY904" s="15"/>
      <c r="AZ904" s="15"/>
      <c r="BA904" s="15"/>
      <c r="BB904" s="15"/>
      <c r="BC904" s="15"/>
      <c r="BD904" s="15"/>
      <c r="BE904" s="15"/>
      <c r="BF904" s="15"/>
    </row>
    <row r="905" ht="12.75" customHeight="1">
      <c r="G905" s="204"/>
      <c r="AP905" s="15"/>
      <c r="AQ905" s="15"/>
      <c r="AR905" s="15"/>
      <c r="AS905" s="15"/>
      <c r="AT905" s="15"/>
      <c r="AU905" s="15"/>
      <c r="AV905" s="15"/>
      <c r="AW905" s="15"/>
      <c r="AX905" s="15"/>
      <c r="AY905" s="15"/>
      <c r="AZ905" s="15"/>
      <c r="BA905" s="15"/>
      <c r="BB905" s="15"/>
      <c r="BC905" s="15"/>
      <c r="BD905" s="15"/>
      <c r="BE905" s="15"/>
      <c r="BF905" s="15"/>
    </row>
    <row r="906" ht="12.75" customHeight="1">
      <c r="G906" s="204"/>
      <c r="AP906" s="15"/>
      <c r="AQ906" s="15"/>
      <c r="AR906" s="15"/>
      <c r="AS906" s="15"/>
      <c r="AT906" s="15"/>
      <c r="AU906" s="15"/>
      <c r="AV906" s="15"/>
      <c r="AW906" s="15"/>
      <c r="AX906" s="15"/>
      <c r="AY906" s="15"/>
      <c r="AZ906" s="15"/>
      <c r="BA906" s="15"/>
      <c r="BB906" s="15"/>
      <c r="BC906" s="15"/>
      <c r="BD906" s="15"/>
      <c r="BE906" s="15"/>
      <c r="BF906" s="15"/>
    </row>
    <row r="907" ht="12.75" customHeight="1">
      <c r="G907" s="204"/>
      <c r="AP907" s="15"/>
      <c r="AQ907" s="15"/>
      <c r="AR907" s="15"/>
      <c r="AS907" s="15"/>
      <c r="AT907" s="15"/>
      <c r="AU907" s="15"/>
      <c r="AV907" s="15"/>
      <c r="AW907" s="15"/>
      <c r="AX907" s="15"/>
      <c r="AY907" s="15"/>
      <c r="AZ907" s="15"/>
      <c r="BA907" s="15"/>
      <c r="BB907" s="15"/>
      <c r="BC907" s="15"/>
      <c r="BD907" s="15"/>
      <c r="BE907" s="15"/>
      <c r="BF907" s="15"/>
    </row>
    <row r="908" ht="12.75" customHeight="1">
      <c r="G908" s="204"/>
      <c r="AP908" s="15"/>
      <c r="AQ908" s="15"/>
      <c r="AR908" s="15"/>
      <c r="AS908" s="15"/>
      <c r="AT908" s="15"/>
      <c r="AU908" s="15"/>
      <c r="AV908" s="15"/>
      <c r="AW908" s="15"/>
      <c r="AX908" s="15"/>
      <c r="AY908" s="15"/>
      <c r="AZ908" s="15"/>
      <c r="BA908" s="15"/>
      <c r="BB908" s="15"/>
      <c r="BC908" s="15"/>
      <c r="BD908" s="15"/>
      <c r="BE908" s="15"/>
      <c r="BF908" s="15"/>
    </row>
    <row r="909" ht="12.75" customHeight="1">
      <c r="G909" s="204"/>
      <c r="AP909" s="15"/>
      <c r="AQ909" s="15"/>
      <c r="AR909" s="15"/>
      <c r="AS909" s="15"/>
      <c r="AT909" s="15"/>
      <c r="AU909" s="15"/>
      <c r="AV909" s="15"/>
      <c r="AW909" s="15"/>
      <c r="AX909" s="15"/>
      <c r="AY909" s="15"/>
      <c r="AZ909" s="15"/>
      <c r="BA909" s="15"/>
      <c r="BB909" s="15"/>
      <c r="BC909" s="15"/>
      <c r="BD909" s="15"/>
      <c r="BE909" s="15"/>
      <c r="BF909" s="15"/>
    </row>
    <row r="910" ht="12.75" customHeight="1">
      <c r="G910" s="204"/>
      <c r="AP910" s="15"/>
      <c r="AQ910" s="15"/>
      <c r="AR910" s="15"/>
      <c r="AS910" s="15"/>
      <c r="AT910" s="15"/>
      <c r="AU910" s="15"/>
      <c r="AV910" s="15"/>
      <c r="AW910" s="15"/>
      <c r="AX910" s="15"/>
      <c r="AY910" s="15"/>
      <c r="AZ910" s="15"/>
      <c r="BA910" s="15"/>
      <c r="BB910" s="15"/>
      <c r="BC910" s="15"/>
      <c r="BD910" s="15"/>
      <c r="BE910" s="15"/>
      <c r="BF910" s="15"/>
    </row>
    <row r="911" ht="12.75" customHeight="1">
      <c r="G911" s="204"/>
      <c r="AP911" s="15"/>
      <c r="AQ911" s="15"/>
      <c r="AR911" s="15"/>
      <c r="AS911" s="15"/>
      <c r="AT911" s="15"/>
      <c r="AU911" s="15"/>
      <c r="AV911" s="15"/>
      <c r="AW911" s="15"/>
      <c r="AX911" s="15"/>
      <c r="AY911" s="15"/>
      <c r="AZ911" s="15"/>
      <c r="BA911" s="15"/>
      <c r="BB911" s="15"/>
      <c r="BC911" s="15"/>
      <c r="BD911" s="15"/>
      <c r="BE911" s="15"/>
      <c r="BF911" s="15"/>
    </row>
    <row r="912" ht="12.75" customHeight="1">
      <c r="G912" s="204"/>
      <c r="AP912" s="15"/>
      <c r="AQ912" s="15"/>
      <c r="AR912" s="15"/>
      <c r="AS912" s="15"/>
      <c r="AT912" s="15"/>
      <c r="AU912" s="15"/>
      <c r="AV912" s="15"/>
      <c r="AW912" s="15"/>
      <c r="AX912" s="15"/>
      <c r="AY912" s="15"/>
      <c r="AZ912" s="15"/>
      <c r="BA912" s="15"/>
      <c r="BB912" s="15"/>
      <c r="BC912" s="15"/>
      <c r="BD912" s="15"/>
      <c r="BE912" s="15"/>
      <c r="BF912" s="15"/>
    </row>
    <row r="913" ht="12.75" customHeight="1">
      <c r="G913" s="204"/>
      <c r="AP913" s="15"/>
      <c r="AQ913" s="15"/>
      <c r="AR913" s="15"/>
      <c r="AS913" s="15"/>
      <c r="AT913" s="15"/>
      <c r="AU913" s="15"/>
      <c r="AV913" s="15"/>
      <c r="AW913" s="15"/>
      <c r="AX913" s="15"/>
      <c r="AY913" s="15"/>
      <c r="AZ913" s="15"/>
      <c r="BA913" s="15"/>
      <c r="BB913" s="15"/>
      <c r="BC913" s="15"/>
      <c r="BD913" s="15"/>
      <c r="BE913" s="15"/>
      <c r="BF913" s="15"/>
    </row>
    <row r="914" ht="12.75" customHeight="1">
      <c r="G914" s="204"/>
      <c r="AP914" s="15"/>
      <c r="AQ914" s="15"/>
      <c r="AR914" s="15"/>
      <c r="AS914" s="15"/>
      <c r="AT914" s="15"/>
      <c r="AU914" s="15"/>
      <c r="AV914" s="15"/>
      <c r="AW914" s="15"/>
      <c r="AX914" s="15"/>
      <c r="AY914" s="15"/>
      <c r="AZ914" s="15"/>
      <c r="BA914" s="15"/>
      <c r="BB914" s="15"/>
      <c r="BC914" s="15"/>
      <c r="BD914" s="15"/>
      <c r="BE914" s="15"/>
      <c r="BF914" s="15"/>
    </row>
    <row r="915" ht="12.75" customHeight="1">
      <c r="G915" s="204"/>
      <c r="AP915" s="15"/>
      <c r="AQ915" s="15"/>
      <c r="AR915" s="15"/>
      <c r="AS915" s="15"/>
      <c r="AT915" s="15"/>
      <c r="AU915" s="15"/>
      <c r="AV915" s="15"/>
      <c r="AW915" s="15"/>
      <c r="AX915" s="15"/>
      <c r="AY915" s="15"/>
      <c r="AZ915" s="15"/>
      <c r="BA915" s="15"/>
      <c r="BB915" s="15"/>
      <c r="BC915" s="15"/>
      <c r="BD915" s="15"/>
      <c r="BE915" s="15"/>
      <c r="BF915" s="15"/>
    </row>
    <row r="916" ht="12.75" customHeight="1">
      <c r="G916" s="204"/>
      <c r="AP916" s="15"/>
      <c r="AQ916" s="15"/>
      <c r="AR916" s="15"/>
      <c r="AS916" s="15"/>
      <c r="AT916" s="15"/>
      <c r="AU916" s="15"/>
      <c r="AV916" s="15"/>
      <c r="AW916" s="15"/>
      <c r="AX916" s="15"/>
      <c r="AY916" s="15"/>
      <c r="AZ916" s="15"/>
      <c r="BA916" s="15"/>
      <c r="BB916" s="15"/>
      <c r="BC916" s="15"/>
      <c r="BD916" s="15"/>
      <c r="BE916" s="15"/>
      <c r="BF916" s="15"/>
    </row>
    <row r="917" ht="12.75" customHeight="1">
      <c r="G917" s="204"/>
      <c r="AP917" s="15"/>
      <c r="AQ917" s="15"/>
      <c r="AR917" s="15"/>
      <c r="AS917" s="15"/>
      <c r="AT917" s="15"/>
      <c r="AU917" s="15"/>
      <c r="AV917" s="15"/>
      <c r="AW917" s="15"/>
      <c r="AX917" s="15"/>
      <c r="AY917" s="15"/>
      <c r="AZ917" s="15"/>
      <c r="BA917" s="15"/>
      <c r="BB917" s="15"/>
      <c r="BC917" s="15"/>
      <c r="BD917" s="15"/>
      <c r="BE917" s="15"/>
      <c r="BF917" s="15"/>
    </row>
    <row r="918" ht="12.75" customHeight="1">
      <c r="G918" s="204"/>
      <c r="AP918" s="15"/>
      <c r="AQ918" s="15"/>
      <c r="AR918" s="15"/>
      <c r="AS918" s="15"/>
      <c r="AT918" s="15"/>
      <c r="AU918" s="15"/>
      <c r="AV918" s="15"/>
      <c r="AW918" s="15"/>
      <c r="AX918" s="15"/>
      <c r="AY918" s="15"/>
      <c r="AZ918" s="15"/>
      <c r="BA918" s="15"/>
      <c r="BB918" s="15"/>
      <c r="BC918" s="15"/>
      <c r="BD918" s="15"/>
      <c r="BE918" s="15"/>
      <c r="BF918" s="15"/>
    </row>
    <row r="919" ht="12.75" customHeight="1">
      <c r="G919" s="204"/>
      <c r="AP919" s="15"/>
      <c r="AQ919" s="15"/>
      <c r="AR919" s="15"/>
      <c r="AS919" s="15"/>
      <c r="AT919" s="15"/>
      <c r="AU919" s="15"/>
      <c r="AV919" s="15"/>
      <c r="AW919" s="15"/>
      <c r="AX919" s="15"/>
      <c r="AY919" s="15"/>
      <c r="AZ919" s="15"/>
      <c r="BA919" s="15"/>
      <c r="BB919" s="15"/>
      <c r="BC919" s="15"/>
      <c r="BD919" s="15"/>
      <c r="BE919" s="15"/>
      <c r="BF919" s="15"/>
    </row>
    <row r="920" ht="12.75" customHeight="1">
      <c r="G920" s="204"/>
      <c r="AP920" s="15"/>
      <c r="AQ920" s="15"/>
      <c r="AR920" s="15"/>
      <c r="AS920" s="15"/>
      <c r="AT920" s="15"/>
      <c r="AU920" s="15"/>
      <c r="AV920" s="15"/>
      <c r="AW920" s="15"/>
      <c r="AX920" s="15"/>
      <c r="AY920" s="15"/>
      <c r="AZ920" s="15"/>
      <c r="BA920" s="15"/>
      <c r="BB920" s="15"/>
      <c r="BC920" s="15"/>
      <c r="BD920" s="15"/>
      <c r="BE920" s="15"/>
      <c r="BF920" s="15"/>
    </row>
    <row r="921" ht="12.75" customHeight="1">
      <c r="G921" s="204"/>
      <c r="AP921" s="15"/>
      <c r="AQ921" s="15"/>
      <c r="AR921" s="15"/>
      <c r="AS921" s="15"/>
      <c r="AT921" s="15"/>
      <c r="AU921" s="15"/>
      <c r="AV921" s="15"/>
      <c r="AW921" s="15"/>
      <c r="AX921" s="15"/>
      <c r="AY921" s="15"/>
      <c r="AZ921" s="15"/>
      <c r="BA921" s="15"/>
      <c r="BB921" s="15"/>
      <c r="BC921" s="15"/>
      <c r="BD921" s="15"/>
      <c r="BE921" s="15"/>
      <c r="BF921" s="15"/>
    </row>
    <row r="922" ht="12.75" customHeight="1">
      <c r="G922" s="204"/>
      <c r="AP922" s="15"/>
      <c r="AQ922" s="15"/>
      <c r="AR922" s="15"/>
      <c r="AS922" s="15"/>
      <c r="AT922" s="15"/>
      <c r="AU922" s="15"/>
      <c r="AV922" s="15"/>
      <c r="AW922" s="15"/>
      <c r="AX922" s="15"/>
      <c r="AY922" s="15"/>
      <c r="AZ922" s="15"/>
      <c r="BA922" s="15"/>
      <c r="BB922" s="15"/>
      <c r="BC922" s="15"/>
      <c r="BD922" s="15"/>
      <c r="BE922" s="15"/>
      <c r="BF922" s="15"/>
    </row>
    <row r="923" ht="12.75" customHeight="1">
      <c r="G923" s="204"/>
      <c r="AP923" s="15"/>
      <c r="AQ923" s="15"/>
      <c r="AR923" s="15"/>
      <c r="AS923" s="15"/>
      <c r="AT923" s="15"/>
      <c r="AU923" s="15"/>
      <c r="AV923" s="15"/>
      <c r="AW923" s="15"/>
      <c r="AX923" s="15"/>
      <c r="AY923" s="15"/>
      <c r="AZ923" s="15"/>
      <c r="BA923" s="15"/>
      <c r="BB923" s="15"/>
      <c r="BC923" s="15"/>
      <c r="BD923" s="15"/>
      <c r="BE923" s="15"/>
      <c r="BF923" s="15"/>
    </row>
    <row r="924" ht="12.75" customHeight="1">
      <c r="G924" s="204"/>
      <c r="AP924" s="15"/>
      <c r="AQ924" s="15"/>
      <c r="AR924" s="15"/>
      <c r="AS924" s="15"/>
      <c r="AT924" s="15"/>
      <c r="AU924" s="15"/>
      <c r="AV924" s="15"/>
      <c r="AW924" s="15"/>
      <c r="AX924" s="15"/>
      <c r="AY924" s="15"/>
      <c r="AZ924" s="15"/>
      <c r="BA924" s="15"/>
      <c r="BB924" s="15"/>
      <c r="BC924" s="15"/>
      <c r="BD924" s="15"/>
      <c r="BE924" s="15"/>
      <c r="BF924" s="15"/>
    </row>
    <row r="925" ht="12.75" customHeight="1">
      <c r="G925" s="204"/>
      <c r="AP925" s="15"/>
      <c r="AQ925" s="15"/>
      <c r="AR925" s="15"/>
      <c r="AS925" s="15"/>
      <c r="AT925" s="15"/>
      <c r="AU925" s="15"/>
      <c r="AV925" s="15"/>
      <c r="AW925" s="15"/>
      <c r="AX925" s="15"/>
      <c r="AY925" s="15"/>
      <c r="AZ925" s="15"/>
      <c r="BA925" s="15"/>
      <c r="BB925" s="15"/>
      <c r="BC925" s="15"/>
      <c r="BD925" s="15"/>
      <c r="BE925" s="15"/>
      <c r="BF925" s="15"/>
    </row>
    <row r="926" ht="12.75" customHeight="1">
      <c r="G926" s="204"/>
      <c r="AP926" s="15"/>
      <c r="AQ926" s="15"/>
      <c r="AR926" s="15"/>
      <c r="AS926" s="15"/>
      <c r="AT926" s="15"/>
      <c r="AU926" s="15"/>
      <c r="AV926" s="15"/>
      <c r="AW926" s="15"/>
      <c r="AX926" s="15"/>
      <c r="AY926" s="15"/>
      <c r="AZ926" s="15"/>
      <c r="BA926" s="15"/>
      <c r="BB926" s="15"/>
      <c r="BC926" s="15"/>
      <c r="BD926" s="15"/>
      <c r="BE926" s="15"/>
      <c r="BF926" s="15"/>
    </row>
    <row r="927" ht="12.75" customHeight="1">
      <c r="G927" s="204"/>
      <c r="AP927" s="15"/>
      <c r="AQ927" s="15"/>
      <c r="AR927" s="15"/>
      <c r="AS927" s="15"/>
      <c r="AT927" s="15"/>
      <c r="AU927" s="15"/>
      <c r="AV927" s="15"/>
      <c r="AW927" s="15"/>
      <c r="AX927" s="15"/>
      <c r="AY927" s="15"/>
      <c r="AZ927" s="15"/>
      <c r="BA927" s="15"/>
      <c r="BB927" s="15"/>
      <c r="BC927" s="15"/>
      <c r="BD927" s="15"/>
      <c r="BE927" s="15"/>
      <c r="BF927" s="15"/>
    </row>
    <row r="928" ht="12.75" customHeight="1">
      <c r="G928" s="204"/>
      <c r="AP928" s="15"/>
      <c r="AQ928" s="15"/>
      <c r="AR928" s="15"/>
      <c r="AS928" s="15"/>
      <c r="AT928" s="15"/>
      <c r="AU928" s="15"/>
      <c r="AV928" s="15"/>
      <c r="AW928" s="15"/>
      <c r="AX928" s="15"/>
      <c r="AY928" s="15"/>
      <c r="AZ928" s="15"/>
      <c r="BA928" s="15"/>
      <c r="BB928" s="15"/>
      <c r="BC928" s="15"/>
      <c r="BD928" s="15"/>
      <c r="BE928" s="15"/>
      <c r="BF928" s="15"/>
    </row>
    <row r="929" ht="12.75" customHeight="1">
      <c r="G929" s="204"/>
      <c r="AP929" s="15"/>
      <c r="AQ929" s="15"/>
      <c r="AR929" s="15"/>
      <c r="AS929" s="15"/>
      <c r="AT929" s="15"/>
      <c r="AU929" s="15"/>
      <c r="AV929" s="15"/>
      <c r="AW929" s="15"/>
      <c r="AX929" s="15"/>
      <c r="AY929" s="15"/>
      <c r="AZ929" s="15"/>
      <c r="BA929" s="15"/>
      <c r="BB929" s="15"/>
      <c r="BC929" s="15"/>
      <c r="BD929" s="15"/>
      <c r="BE929" s="15"/>
      <c r="BF929" s="15"/>
    </row>
    <row r="930" ht="12.75" customHeight="1">
      <c r="G930" s="204"/>
      <c r="AP930" s="15"/>
      <c r="AQ930" s="15"/>
      <c r="AR930" s="15"/>
      <c r="AS930" s="15"/>
      <c r="AT930" s="15"/>
      <c r="AU930" s="15"/>
      <c r="AV930" s="15"/>
      <c r="AW930" s="15"/>
      <c r="AX930" s="15"/>
      <c r="AY930" s="15"/>
      <c r="AZ930" s="15"/>
      <c r="BA930" s="15"/>
      <c r="BB930" s="15"/>
      <c r="BC930" s="15"/>
      <c r="BD930" s="15"/>
      <c r="BE930" s="15"/>
      <c r="BF930" s="15"/>
    </row>
    <row r="931" ht="12.75" customHeight="1">
      <c r="G931" s="204"/>
      <c r="AP931" s="15"/>
      <c r="AQ931" s="15"/>
      <c r="AR931" s="15"/>
      <c r="AS931" s="15"/>
      <c r="AT931" s="15"/>
      <c r="AU931" s="15"/>
      <c r="AV931" s="15"/>
      <c r="AW931" s="15"/>
      <c r="AX931" s="15"/>
      <c r="AY931" s="15"/>
      <c r="AZ931" s="15"/>
      <c r="BA931" s="15"/>
      <c r="BB931" s="15"/>
      <c r="BC931" s="15"/>
      <c r="BD931" s="15"/>
      <c r="BE931" s="15"/>
      <c r="BF931" s="15"/>
    </row>
    <row r="932" ht="12.75" customHeight="1">
      <c r="G932" s="204"/>
      <c r="AP932" s="15"/>
      <c r="AQ932" s="15"/>
      <c r="AR932" s="15"/>
      <c r="AS932" s="15"/>
      <c r="AT932" s="15"/>
      <c r="AU932" s="15"/>
      <c r="AV932" s="15"/>
      <c r="AW932" s="15"/>
      <c r="AX932" s="15"/>
      <c r="AY932" s="15"/>
      <c r="AZ932" s="15"/>
      <c r="BA932" s="15"/>
      <c r="BB932" s="15"/>
      <c r="BC932" s="15"/>
      <c r="BD932" s="15"/>
      <c r="BE932" s="15"/>
      <c r="BF932" s="15"/>
    </row>
    <row r="933" ht="12.75" customHeight="1">
      <c r="G933" s="204"/>
      <c r="AP933" s="15"/>
      <c r="AQ933" s="15"/>
      <c r="AR933" s="15"/>
      <c r="AS933" s="15"/>
      <c r="AT933" s="15"/>
      <c r="AU933" s="15"/>
      <c r="AV933" s="15"/>
      <c r="AW933" s="15"/>
      <c r="AX933" s="15"/>
      <c r="AY933" s="15"/>
      <c r="AZ933" s="15"/>
      <c r="BA933" s="15"/>
      <c r="BB933" s="15"/>
      <c r="BC933" s="15"/>
      <c r="BD933" s="15"/>
      <c r="BE933" s="15"/>
      <c r="BF933" s="15"/>
    </row>
    <row r="934" ht="12.75" customHeight="1">
      <c r="G934" s="204"/>
      <c r="AP934" s="15"/>
      <c r="AQ934" s="15"/>
      <c r="AR934" s="15"/>
      <c r="AS934" s="15"/>
      <c r="AT934" s="15"/>
      <c r="AU934" s="15"/>
      <c r="AV934" s="15"/>
      <c r="AW934" s="15"/>
      <c r="AX934" s="15"/>
      <c r="AY934" s="15"/>
      <c r="AZ934" s="15"/>
      <c r="BA934" s="15"/>
      <c r="BB934" s="15"/>
      <c r="BC934" s="15"/>
      <c r="BD934" s="15"/>
      <c r="BE934" s="15"/>
      <c r="BF934" s="15"/>
    </row>
    <row r="935" ht="12.75" customHeight="1">
      <c r="G935" s="204"/>
      <c r="AP935" s="15"/>
      <c r="AQ935" s="15"/>
      <c r="AR935" s="15"/>
      <c r="AS935" s="15"/>
      <c r="AT935" s="15"/>
      <c r="AU935" s="15"/>
      <c r="AV935" s="15"/>
      <c r="AW935" s="15"/>
      <c r="AX935" s="15"/>
      <c r="AY935" s="15"/>
      <c r="AZ935" s="15"/>
      <c r="BA935" s="15"/>
      <c r="BB935" s="15"/>
      <c r="BC935" s="15"/>
      <c r="BD935" s="15"/>
      <c r="BE935" s="15"/>
      <c r="BF935" s="15"/>
    </row>
    <row r="936" ht="12.75" customHeight="1">
      <c r="G936" s="204"/>
      <c r="AP936" s="15"/>
      <c r="AQ936" s="15"/>
      <c r="AR936" s="15"/>
      <c r="AS936" s="15"/>
      <c r="AT936" s="15"/>
      <c r="AU936" s="15"/>
      <c r="AV936" s="15"/>
      <c r="AW936" s="15"/>
      <c r="AX936" s="15"/>
      <c r="AY936" s="15"/>
      <c r="AZ936" s="15"/>
      <c r="BA936" s="15"/>
      <c r="BB936" s="15"/>
      <c r="BC936" s="15"/>
      <c r="BD936" s="15"/>
      <c r="BE936" s="15"/>
      <c r="BF936" s="15"/>
    </row>
    <row r="937" ht="12.75" customHeight="1">
      <c r="G937" s="204"/>
      <c r="AP937" s="15"/>
      <c r="AQ937" s="15"/>
      <c r="AR937" s="15"/>
      <c r="AS937" s="15"/>
      <c r="AT937" s="15"/>
      <c r="AU937" s="15"/>
      <c r="AV937" s="15"/>
      <c r="AW937" s="15"/>
      <c r="AX937" s="15"/>
      <c r="AY937" s="15"/>
      <c r="AZ937" s="15"/>
      <c r="BA937" s="15"/>
      <c r="BB937" s="15"/>
      <c r="BC937" s="15"/>
      <c r="BD937" s="15"/>
      <c r="BE937" s="15"/>
      <c r="BF937" s="15"/>
    </row>
    <row r="938" ht="12.75" customHeight="1">
      <c r="G938" s="204"/>
      <c r="AP938" s="15"/>
      <c r="AQ938" s="15"/>
      <c r="AR938" s="15"/>
      <c r="AS938" s="15"/>
      <c r="AT938" s="15"/>
      <c r="AU938" s="15"/>
      <c r="AV938" s="15"/>
      <c r="AW938" s="15"/>
      <c r="AX938" s="15"/>
      <c r="AY938" s="15"/>
      <c r="AZ938" s="15"/>
      <c r="BA938" s="15"/>
      <c r="BB938" s="15"/>
      <c r="BC938" s="15"/>
      <c r="BD938" s="15"/>
      <c r="BE938" s="15"/>
      <c r="BF938" s="15"/>
    </row>
    <row r="939" ht="12.75" customHeight="1">
      <c r="G939" s="204"/>
      <c r="AP939" s="15"/>
      <c r="AQ939" s="15"/>
      <c r="AR939" s="15"/>
      <c r="AS939" s="15"/>
      <c r="AT939" s="15"/>
      <c r="AU939" s="15"/>
      <c r="AV939" s="15"/>
      <c r="AW939" s="15"/>
      <c r="AX939" s="15"/>
      <c r="AY939" s="15"/>
      <c r="AZ939" s="15"/>
      <c r="BA939" s="15"/>
      <c r="BB939" s="15"/>
      <c r="BC939" s="15"/>
      <c r="BD939" s="15"/>
      <c r="BE939" s="15"/>
      <c r="BF939" s="15"/>
    </row>
    <row r="940" ht="12.75" customHeight="1">
      <c r="G940" s="204"/>
      <c r="AP940" s="15"/>
      <c r="AQ940" s="15"/>
      <c r="AR940" s="15"/>
      <c r="AS940" s="15"/>
      <c r="AT940" s="15"/>
      <c r="AU940" s="15"/>
      <c r="AV940" s="15"/>
      <c r="AW940" s="15"/>
      <c r="AX940" s="15"/>
      <c r="AY940" s="15"/>
      <c r="AZ940" s="15"/>
      <c r="BA940" s="15"/>
      <c r="BB940" s="15"/>
      <c r="BC940" s="15"/>
      <c r="BD940" s="15"/>
      <c r="BE940" s="15"/>
      <c r="BF940" s="15"/>
    </row>
    <row r="941" ht="12.75" customHeight="1">
      <c r="G941" s="204"/>
      <c r="AP941" s="15"/>
      <c r="AQ941" s="15"/>
      <c r="AR941" s="15"/>
      <c r="AS941" s="15"/>
      <c r="AT941" s="15"/>
      <c r="AU941" s="15"/>
      <c r="AV941" s="15"/>
      <c r="AW941" s="15"/>
      <c r="AX941" s="15"/>
      <c r="AY941" s="15"/>
      <c r="AZ941" s="15"/>
      <c r="BA941" s="15"/>
      <c r="BB941" s="15"/>
      <c r="BC941" s="15"/>
      <c r="BD941" s="15"/>
      <c r="BE941" s="15"/>
      <c r="BF941" s="15"/>
    </row>
    <row r="942" ht="12.75" customHeight="1">
      <c r="G942" s="204"/>
      <c r="AP942" s="15"/>
      <c r="AQ942" s="15"/>
      <c r="AR942" s="15"/>
      <c r="AS942" s="15"/>
      <c r="AT942" s="15"/>
      <c r="AU942" s="15"/>
      <c r="AV942" s="15"/>
      <c r="AW942" s="15"/>
      <c r="AX942" s="15"/>
      <c r="AY942" s="15"/>
      <c r="AZ942" s="15"/>
      <c r="BA942" s="15"/>
      <c r="BB942" s="15"/>
      <c r="BC942" s="15"/>
      <c r="BD942" s="15"/>
      <c r="BE942" s="15"/>
      <c r="BF942" s="15"/>
    </row>
    <row r="943" ht="12.75" customHeight="1">
      <c r="G943" s="204"/>
      <c r="AP943" s="15"/>
      <c r="AQ943" s="15"/>
      <c r="AR943" s="15"/>
      <c r="AS943" s="15"/>
      <c r="AT943" s="15"/>
      <c r="AU943" s="15"/>
      <c r="AV943" s="15"/>
      <c r="AW943" s="15"/>
      <c r="AX943" s="15"/>
      <c r="AY943" s="15"/>
      <c r="AZ943" s="15"/>
      <c r="BA943" s="15"/>
      <c r="BB943" s="15"/>
      <c r="BC943" s="15"/>
      <c r="BD943" s="15"/>
      <c r="BE943" s="15"/>
      <c r="BF943" s="15"/>
    </row>
    <row r="944" ht="12.75" customHeight="1">
      <c r="G944" s="204"/>
      <c r="AP944" s="15"/>
      <c r="AQ944" s="15"/>
      <c r="AR944" s="15"/>
      <c r="AS944" s="15"/>
      <c r="AT944" s="15"/>
      <c r="AU944" s="15"/>
      <c r="AV944" s="15"/>
      <c r="AW944" s="15"/>
      <c r="AX944" s="15"/>
      <c r="AY944" s="15"/>
      <c r="AZ944" s="15"/>
      <c r="BA944" s="15"/>
      <c r="BB944" s="15"/>
      <c r="BC944" s="15"/>
      <c r="BD944" s="15"/>
      <c r="BE944" s="15"/>
      <c r="BF944" s="15"/>
    </row>
    <row r="945" ht="12.75" customHeight="1">
      <c r="G945" s="204"/>
      <c r="AP945" s="15"/>
      <c r="AQ945" s="15"/>
      <c r="AR945" s="15"/>
      <c r="AS945" s="15"/>
      <c r="AT945" s="15"/>
      <c r="AU945" s="15"/>
      <c r="AV945" s="15"/>
      <c r="AW945" s="15"/>
      <c r="AX945" s="15"/>
      <c r="AY945" s="15"/>
      <c r="AZ945" s="15"/>
      <c r="BA945" s="15"/>
      <c r="BB945" s="15"/>
      <c r="BC945" s="15"/>
      <c r="BD945" s="15"/>
      <c r="BE945" s="15"/>
      <c r="BF945" s="15"/>
    </row>
    <row r="946" ht="12.75" customHeight="1">
      <c r="G946" s="204"/>
      <c r="AP946" s="15"/>
      <c r="AQ946" s="15"/>
      <c r="AR946" s="15"/>
      <c r="AS946" s="15"/>
      <c r="AT946" s="15"/>
      <c r="AU946" s="15"/>
      <c r="AV946" s="15"/>
      <c r="AW946" s="15"/>
      <c r="AX946" s="15"/>
      <c r="AY946" s="15"/>
      <c r="AZ946" s="15"/>
      <c r="BA946" s="15"/>
      <c r="BB946" s="15"/>
      <c r="BC946" s="15"/>
      <c r="BD946" s="15"/>
      <c r="BE946" s="15"/>
      <c r="BF946" s="15"/>
    </row>
    <row r="947" ht="12.75" customHeight="1">
      <c r="G947" s="204"/>
      <c r="AP947" s="15"/>
      <c r="AQ947" s="15"/>
      <c r="AR947" s="15"/>
      <c r="AS947" s="15"/>
      <c r="AT947" s="15"/>
      <c r="AU947" s="15"/>
      <c r="AV947" s="15"/>
      <c r="AW947" s="15"/>
      <c r="AX947" s="15"/>
      <c r="AY947" s="15"/>
      <c r="AZ947" s="15"/>
      <c r="BA947" s="15"/>
      <c r="BB947" s="15"/>
      <c r="BC947" s="15"/>
      <c r="BD947" s="15"/>
      <c r="BE947" s="15"/>
      <c r="BF947" s="15"/>
    </row>
    <row r="948" ht="12.75" customHeight="1">
      <c r="G948" s="204"/>
      <c r="AP948" s="15"/>
      <c r="AQ948" s="15"/>
      <c r="AR948" s="15"/>
      <c r="AS948" s="15"/>
      <c r="AT948" s="15"/>
      <c r="AU948" s="15"/>
      <c r="AV948" s="15"/>
      <c r="AW948" s="15"/>
      <c r="AX948" s="15"/>
      <c r="AY948" s="15"/>
      <c r="AZ948" s="15"/>
      <c r="BA948" s="15"/>
      <c r="BB948" s="15"/>
      <c r="BC948" s="15"/>
      <c r="BD948" s="15"/>
      <c r="BE948" s="15"/>
      <c r="BF948" s="15"/>
    </row>
    <row r="949" ht="12.75" customHeight="1">
      <c r="G949" s="204"/>
      <c r="AP949" s="15"/>
      <c r="AQ949" s="15"/>
      <c r="AR949" s="15"/>
      <c r="AS949" s="15"/>
      <c r="AT949" s="15"/>
      <c r="AU949" s="15"/>
      <c r="AV949" s="15"/>
      <c r="AW949" s="15"/>
      <c r="AX949" s="15"/>
      <c r="AY949" s="15"/>
      <c r="AZ949" s="15"/>
      <c r="BA949" s="15"/>
      <c r="BB949" s="15"/>
      <c r="BC949" s="15"/>
      <c r="BD949" s="15"/>
      <c r="BE949" s="15"/>
      <c r="BF949" s="15"/>
    </row>
    <row r="950" ht="12.75" customHeight="1">
      <c r="G950" s="204"/>
      <c r="AP950" s="15"/>
      <c r="AQ950" s="15"/>
      <c r="AR950" s="15"/>
      <c r="AS950" s="15"/>
      <c r="AT950" s="15"/>
      <c r="AU950" s="15"/>
      <c r="AV950" s="15"/>
      <c r="AW950" s="15"/>
      <c r="AX950" s="15"/>
      <c r="AY950" s="15"/>
      <c r="AZ950" s="15"/>
      <c r="BA950" s="15"/>
      <c r="BB950" s="15"/>
      <c r="BC950" s="15"/>
      <c r="BD950" s="15"/>
      <c r="BE950" s="15"/>
      <c r="BF950" s="15"/>
    </row>
    <row r="951" ht="12.75" customHeight="1">
      <c r="G951" s="204"/>
      <c r="AP951" s="15"/>
      <c r="AQ951" s="15"/>
      <c r="AR951" s="15"/>
      <c r="AS951" s="15"/>
      <c r="AT951" s="15"/>
      <c r="AU951" s="15"/>
      <c r="AV951" s="15"/>
      <c r="AW951" s="15"/>
      <c r="AX951" s="15"/>
      <c r="AY951" s="15"/>
      <c r="AZ951" s="15"/>
      <c r="BA951" s="15"/>
      <c r="BB951" s="15"/>
      <c r="BC951" s="15"/>
      <c r="BD951" s="15"/>
      <c r="BE951" s="15"/>
      <c r="BF951" s="15"/>
    </row>
    <row r="952" ht="12.75" customHeight="1">
      <c r="G952" s="204"/>
      <c r="AP952" s="15"/>
      <c r="AQ952" s="15"/>
      <c r="AR952" s="15"/>
      <c r="AS952" s="15"/>
      <c r="AT952" s="15"/>
      <c r="AU952" s="15"/>
      <c r="AV952" s="15"/>
      <c r="AW952" s="15"/>
      <c r="AX952" s="15"/>
      <c r="AY952" s="15"/>
      <c r="AZ952" s="15"/>
      <c r="BA952" s="15"/>
      <c r="BB952" s="15"/>
      <c r="BC952" s="15"/>
      <c r="BD952" s="15"/>
      <c r="BE952" s="15"/>
      <c r="BF952" s="15"/>
    </row>
    <row r="953" ht="12.75" customHeight="1">
      <c r="G953" s="204"/>
      <c r="AP953" s="15"/>
      <c r="AQ953" s="15"/>
      <c r="AR953" s="15"/>
      <c r="AS953" s="15"/>
      <c r="AT953" s="15"/>
      <c r="AU953" s="15"/>
      <c r="AV953" s="15"/>
      <c r="AW953" s="15"/>
      <c r="AX953" s="15"/>
      <c r="AY953" s="15"/>
      <c r="AZ953" s="15"/>
      <c r="BA953" s="15"/>
      <c r="BB953" s="15"/>
      <c r="BC953" s="15"/>
      <c r="BD953" s="15"/>
      <c r="BE953" s="15"/>
      <c r="BF953" s="15"/>
    </row>
    <row r="954" ht="12.75" customHeight="1">
      <c r="G954" s="204"/>
      <c r="AP954" s="15"/>
      <c r="AQ954" s="15"/>
      <c r="AR954" s="15"/>
      <c r="AS954" s="15"/>
      <c r="AT954" s="15"/>
      <c r="AU954" s="15"/>
      <c r="AV954" s="15"/>
      <c r="AW954" s="15"/>
      <c r="AX954" s="15"/>
      <c r="AY954" s="15"/>
      <c r="AZ954" s="15"/>
      <c r="BA954" s="15"/>
      <c r="BB954" s="15"/>
      <c r="BC954" s="15"/>
      <c r="BD954" s="15"/>
      <c r="BE954" s="15"/>
      <c r="BF954" s="15"/>
    </row>
    <row r="955" ht="12.75" customHeight="1">
      <c r="G955" s="204"/>
      <c r="AP955" s="15"/>
      <c r="AQ955" s="15"/>
      <c r="AR955" s="15"/>
      <c r="AS955" s="15"/>
      <c r="AT955" s="15"/>
      <c r="AU955" s="15"/>
      <c r="AV955" s="15"/>
      <c r="AW955" s="15"/>
      <c r="AX955" s="15"/>
      <c r="AY955" s="15"/>
      <c r="AZ955" s="15"/>
      <c r="BA955" s="15"/>
      <c r="BB955" s="15"/>
      <c r="BC955" s="15"/>
      <c r="BD955" s="15"/>
      <c r="BE955" s="15"/>
      <c r="BF955" s="15"/>
    </row>
    <row r="956" ht="12.75" customHeight="1">
      <c r="G956" s="204"/>
      <c r="AP956" s="15"/>
      <c r="AQ956" s="15"/>
      <c r="AR956" s="15"/>
      <c r="AS956" s="15"/>
      <c r="AT956" s="15"/>
      <c r="AU956" s="15"/>
      <c r="AV956" s="15"/>
      <c r="AW956" s="15"/>
      <c r="AX956" s="15"/>
      <c r="AY956" s="15"/>
      <c r="AZ956" s="15"/>
      <c r="BA956" s="15"/>
      <c r="BB956" s="15"/>
      <c r="BC956" s="15"/>
      <c r="BD956" s="15"/>
      <c r="BE956" s="15"/>
      <c r="BF956" s="15"/>
    </row>
    <row r="957" ht="12.75" customHeight="1">
      <c r="G957" s="204"/>
      <c r="AP957" s="15"/>
      <c r="AQ957" s="15"/>
      <c r="AR957" s="15"/>
      <c r="AS957" s="15"/>
      <c r="AT957" s="15"/>
      <c r="AU957" s="15"/>
      <c r="AV957" s="15"/>
      <c r="AW957" s="15"/>
      <c r="AX957" s="15"/>
      <c r="AY957" s="15"/>
      <c r="AZ957" s="15"/>
      <c r="BA957" s="15"/>
      <c r="BB957" s="15"/>
      <c r="BC957" s="15"/>
      <c r="BD957" s="15"/>
      <c r="BE957" s="15"/>
      <c r="BF957" s="15"/>
    </row>
    <row r="958" ht="12.75" customHeight="1">
      <c r="G958" s="204"/>
      <c r="AP958" s="15"/>
      <c r="AQ958" s="15"/>
      <c r="AR958" s="15"/>
      <c r="AS958" s="15"/>
      <c r="AT958" s="15"/>
      <c r="AU958" s="15"/>
      <c r="AV958" s="15"/>
      <c r="AW958" s="15"/>
      <c r="AX958" s="15"/>
      <c r="AY958" s="15"/>
      <c r="AZ958" s="15"/>
      <c r="BA958" s="15"/>
      <c r="BB958" s="15"/>
      <c r="BC958" s="15"/>
      <c r="BD958" s="15"/>
      <c r="BE958" s="15"/>
      <c r="BF958" s="15"/>
    </row>
    <row r="959" ht="12.75" customHeight="1">
      <c r="G959" s="204"/>
      <c r="AP959" s="15"/>
      <c r="AQ959" s="15"/>
      <c r="AR959" s="15"/>
      <c r="AS959" s="15"/>
      <c r="AT959" s="15"/>
      <c r="AU959" s="15"/>
      <c r="AV959" s="15"/>
      <c r="AW959" s="15"/>
      <c r="AX959" s="15"/>
      <c r="AY959" s="15"/>
      <c r="AZ959" s="15"/>
      <c r="BA959" s="15"/>
      <c r="BB959" s="15"/>
      <c r="BC959" s="15"/>
      <c r="BD959" s="15"/>
      <c r="BE959" s="15"/>
      <c r="BF959" s="15"/>
    </row>
    <row r="960" ht="12.75" customHeight="1">
      <c r="G960" s="204"/>
      <c r="AP960" s="15"/>
      <c r="AQ960" s="15"/>
      <c r="AR960" s="15"/>
      <c r="AS960" s="15"/>
      <c r="AT960" s="15"/>
      <c r="AU960" s="15"/>
      <c r="AV960" s="15"/>
      <c r="AW960" s="15"/>
      <c r="AX960" s="15"/>
      <c r="AY960" s="15"/>
      <c r="AZ960" s="15"/>
      <c r="BA960" s="15"/>
      <c r="BB960" s="15"/>
      <c r="BC960" s="15"/>
      <c r="BD960" s="15"/>
      <c r="BE960" s="15"/>
      <c r="BF960" s="15"/>
    </row>
    <row r="961" ht="12.75" customHeight="1">
      <c r="G961" s="204"/>
      <c r="AP961" s="15"/>
      <c r="AQ961" s="15"/>
      <c r="AR961" s="15"/>
      <c r="AS961" s="15"/>
      <c r="AT961" s="15"/>
      <c r="AU961" s="15"/>
      <c r="AV961" s="15"/>
      <c r="AW961" s="15"/>
      <c r="AX961" s="15"/>
      <c r="AY961" s="15"/>
      <c r="AZ961" s="15"/>
      <c r="BA961" s="15"/>
      <c r="BB961" s="15"/>
      <c r="BC961" s="15"/>
      <c r="BD961" s="15"/>
      <c r="BE961" s="15"/>
      <c r="BF961" s="15"/>
    </row>
    <row r="962" ht="12.75" customHeight="1">
      <c r="G962" s="204"/>
      <c r="AP962" s="15"/>
      <c r="AQ962" s="15"/>
      <c r="AR962" s="15"/>
      <c r="AS962" s="15"/>
      <c r="AT962" s="15"/>
      <c r="AU962" s="15"/>
      <c r="AV962" s="15"/>
      <c r="AW962" s="15"/>
      <c r="AX962" s="15"/>
      <c r="AY962" s="15"/>
      <c r="AZ962" s="15"/>
      <c r="BA962" s="15"/>
      <c r="BB962" s="15"/>
      <c r="BC962" s="15"/>
      <c r="BD962" s="15"/>
      <c r="BE962" s="15"/>
      <c r="BF962" s="15"/>
    </row>
    <row r="963" ht="12.75" customHeight="1">
      <c r="G963" s="204"/>
      <c r="AP963" s="15"/>
      <c r="AQ963" s="15"/>
      <c r="AR963" s="15"/>
      <c r="AS963" s="15"/>
      <c r="AT963" s="15"/>
      <c r="AU963" s="15"/>
      <c r="AV963" s="15"/>
      <c r="AW963" s="15"/>
      <c r="AX963" s="15"/>
      <c r="AY963" s="15"/>
      <c r="AZ963" s="15"/>
      <c r="BA963" s="15"/>
      <c r="BB963" s="15"/>
      <c r="BC963" s="15"/>
      <c r="BD963" s="15"/>
      <c r="BE963" s="15"/>
      <c r="BF963" s="15"/>
    </row>
    <row r="964" ht="12.75" customHeight="1">
      <c r="G964" s="204"/>
      <c r="AP964" s="15"/>
      <c r="AQ964" s="15"/>
      <c r="AR964" s="15"/>
      <c r="AS964" s="15"/>
      <c r="AT964" s="15"/>
      <c r="AU964" s="15"/>
      <c r="AV964" s="15"/>
      <c r="AW964" s="15"/>
      <c r="AX964" s="15"/>
      <c r="AY964" s="15"/>
      <c r="AZ964" s="15"/>
      <c r="BA964" s="15"/>
      <c r="BB964" s="15"/>
      <c r="BC964" s="15"/>
      <c r="BD964" s="15"/>
      <c r="BE964" s="15"/>
      <c r="BF964" s="15"/>
    </row>
    <row r="965" ht="12.75" customHeight="1">
      <c r="G965" s="204"/>
      <c r="AP965" s="15"/>
      <c r="AQ965" s="15"/>
      <c r="AR965" s="15"/>
      <c r="AS965" s="15"/>
      <c r="AT965" s="15"/>
      <c r="AU965" s="15"/>
      <c r="AV965" s="15"/>
      <c r="AW965" s="15"/>
      <c r="AX965" s="15"/>
      <c r="AY965" s="15"/>
      <c r="AZ965" s="15"/>
      <c r="BA965" s="15"/>
      <c r="BB965" s="15"/>
      <c r="BC965" s="15"/>
      <c r="BD965" s="15"/>
      <c r="BE965" s="15"/>
      <c r="BF965" s="15"/>
    </row>
    <row r="966" ht="12.75" customHeight="1">
      <c r="G966" s="204"/>
      <c r="AP966" s="15"/>
      <c r="AQ966" s="15"/>
      <c r="AR966" s="15"/>
      <c r="AS966" s="15"/>
      <c r="AT966" s="15"/>
      <c r="AU966" s="15"/>
      <c r="AV966" s="15"/>
      <c r="AW966" s="15"/>
      <c r="AX966" s="15"/>
      <c r="AY966" s="15"/>
      <c r="AZ966" s="15"/>
      <c r="BA966" s="15"/>
      <c r="BB966" s="15"/>
      <c r="BC966" s="15"/>
      <c r="BD966" s="15"/>
      <c r="BE966" s="15"/>
      <c r="BF966" s="15"/>
    </row>
    <row r="967" ht="12.75" customHeight="1">
      <c r="G967" s="204"/>
      <c r="AP967" s="15"/>
      <c r="AQ967" s="15"/>
      <c r="AR967" s="15"/>
      <c r="AS967" s="15"/>
      <c r="AT967" s="15"/>
      <c r="AU967" s="15"/>
      <c r="AV967" s="15"/>
      <c r="AW967" s="15"/>
      <c r="AX967" s="15"/>
      <c r="AY967" s="15"/>
      <c r="AZ967" s="15"/>
      <c r="BA967" s="15"/>
      <c r="BB967" s="15"/>
      <c r="BC967" s="15"/>
      <c r="BD967" s="15"/>
      <c r="BE967" s="15"/>
      <c r="BF967" s="15"/>
    </row>
    <row r="968" ht="12.75" customHeight="1">
      <c r="G968" s="204"/>
      <c r="AP968" s="15"/>
      <c r="AQ968" s="15"/>
      <c r="AR968" s="15"/>
      <c r="AS968" s="15"/>
      <c r="AT968" s="15"/>
      <c r="AU968" s="15"/>
      <c r="AV968" s="15"/>
      <c r="AW968" s="15"/>
      <c r="AX968" s="15"/>
      <c r="AY968" s="15"/>
      <c r="AZ968" s="15"/>
      <c r="BA968" s="15"/>
      <c r="BB968" s="15"/>
      <c r="BC968" s="15"/>
      <c r="BD968" s="15"/>
      <c r="BE968" s="15"/>
      <c r="BF968" s="15"/>
    </row>
    <row r="969" ht="12.75" customHeight="1">
      <c r="G969" s="204"/>
      <c r="AP969" s="15"/>
      <c r="AQ969" s="15"/>
      <c r="AR969" s="15"/>
      <c r="AS969" s="15"/>
      <c r="AT969" s="15"/>
      <c r="AU969" s="15"/>
      <c r="AV969" s="15"/>
      <c r="AW969" s="15"/>
      <c r="AX969" s="15"/>
      <c r="AY969" s="15"/>
      <c r="AZ969" s="15"/>
      <c r="BA969" s="15"/>
      <c r="BB969" s="15"/>
      <c r="BC969" s="15"/>
      <c r="BD969" s="15"/>
      <c r="BE969" s="15"/>
      <c r="BF969" s="15"/>
    </row>
    <row r="970" ht="12.75" customHeight="1">
      <c r="G970" s="204"/>
      <c r="AP970" s="15"/>
      <c r="AQ970" s="15"/>
      <c r="AR970" s="15"/>
      <c r="AS970" s="15"/>
      <c r="AT970" s="15"/>
      <c r="AU970" s="15"/>
      <c r="AV970" s="15"/>
      <c r="AW970" s="15"/>
      <c r="AX970" s="15"/>
      <c r="AY970" s="15"/>
      <c r="AZ970" s="15"/>
      <c r="BA970" s="15"/>
      <c r="BB970" s="15"/>
      <c r="BC970" s="15"/>
      <c r="BD970" s="15"/>
      <c r="BE970" s="15"/>
      <c r="BF970" s="15"/>
    </row>
    <row r="971" ht="12.75" customHeight="1">
      <c r="G971" s="204"/>
      <c r="AP971" s="15"/>
      <c r="AQ971" s="15"/>
      <c r="AR971" s="15"/>
      <c r="AS971" s="15"/>
      <c r="AT971" s="15"/>
      <c r="AU971" s="15"/>
      <c r="AV971" s="15"/>
      <c r="AW971" s="15"/>
      <c r="AX971" s="15"/>
      <c r="AY971" s="15"/>
      <c r="AZ971" s="15"/>
      <c r="BA971" s="15"/>
      <c r="BB971" s="15"/>
      <c r="BC971" s="15"/>
      <c r="BD971" s="15"/>
      <c r="BE971" s="15"/>
      <c r="BF971" s="15"/>
    </row>
    <row r="972" ht="12.75" customHeight="1">
      <c r="G972" s="204"/>
      <c r="AP972" s="15"/>
      <c r="AQ972" s="15"/>
      <c r="AR972" s="15"/>
      <c r="AS972" s="15"/>
      <c r="AT972" s="15"/>
      <c r="AU972" s="15"/>
      <c r="AV972" s="15"/>
      <c r="AW972" s="15"/>
      <c r="AX972" s="15"/>
      <c r="AY972" s="15"/>
      <c r="AZ972" s="15"/>
      <c r="BA972" s="15"/>
      <c r="BB972" s="15"/>
      <c r="BC972" s="15"/>
      <c r="BD972" s="15"/>
      <c r="BE972" s="15"/>
      <c r="BF972" s="15"/>
    </row>
    <row r="973" ht="12.75" customHeight="1">
      <c r="G973" s="204"/>
      <c r="AP973" s="15"/>
      <c r="AQ973" s="15"/>
      <c r="AR973" s="15"/>
      <c r="AS973" s="15"/>
      <c r="AT973" s="15"/>
      <c r="AU973" s="15"/>
      <c r="AV973" s="15"/>
      <c r="AW973" s="15"/>
      <c r="AX973" s="15"/>
      <c r="AY973" s="15"/>
      <c r="AZ973" s="15"/>
      <c r="BA973" s="15"/>
      <c r="BB973" s="15"/>
      <c r="BC973" s="15"/>
      <c r="BD973" s="15"/>
      <c r="BE973" s="15"/>
      <c r="BF973" s="15"/>
    </row>
    <row r="974" ht="12.75" customHeight="1">
      <c r="G974" s="204"/>
      <c r="AP974" s="15"/>
      <c r="AQ974" s="15"/>
      <c r="AR974" s="15"/>
      <c r="AS974" s="15"/>
      <c r="AT974" s="15"/>
      <c r="AU974" s="15"/>
      <c r="AV974" s="15"/>
      <c r="AW974" s="15"/>
      <c r="AX974" s="15"/>
      <c r="AY974" s="15"/>
      <c r="AZ974" s="15"/>
      <c r="BA974" s="15"/>
      <c r="BB974" s="15"/>
      <c r="BC974" s="15"/>
      <c r="BD974" s="15"/>
      <c r="BE974" s="15"/>
      <c r="BF974" s="15"/>
    </row>
    <row r="975" ht="12.75" customHeight="1">
      <c r="G975" s="204"/>
      <c r="AP975" s="15"/>
      <c r="AQ975" s="15"/>
      <c r="AR975" s="15"/>
      <c r="AS975" s="15"/>
      <c r="AT975" s="15"/>
      <c r="AU975" s="15"/>
      <c r="AV975" s="15"/>
      <c r="AW975" s="15"/>
      <c r="AX975" s="15"/>
      <c r="AY975" s="15"/>
      <c r="AZ975" s="15"/>
      <c r="BA975" s="15"/>
      <c r="BB975" s="15"/>
      <c r="BC975" s="15"/>
      <c r="BD975" s="15"/>
      <c r="BE975" s="15"/>
      <c r="BF975" s="15"/>
    </row>
    <row r="976" ht="12.75" customHeight="1">
      <c r="G976" s="204"/>
      <c r="AP976" s="15"/>
      <c r="AQ976" s="15"/>
      <c r="AR976" s="15"/>
      <c r="AS976" s="15"/>
      <c r="AT976" s="15"/>
      <c r="AU976" s="15"/>
      <c r="AV976" s="15"/>
      <c r="AW976" s="15"/>
      <c r="AX976" s="15"/>
      <c r="AY976" s="15"/>
      <c r="AZ976" s="15"/>
      <c r="BA976" s="15"/>
      <c r="BB976" s="15"/>
      <c r="BC976" s="15"/>
      <c r="BD976" s="15"/>
      <c r="BE976" s="15"/>
      <c r="BF976" s="15"/>
    </row>
    <row r="977" ht="12.75" customHeight="1">
      <c r="G977" s="204"/>
      <c r="AP977" s="15"/>
      <c r="AQ977" s="15"/>
      <c r="AR977" s="15"/>
      <c r="AS977" s="15"/>
      <c r="AT977" s="15"/>
      <c r="AU977" s="15"/>
      <c r="AV977" s="15"/>
      <c r="AW977" s="15"/>
      <c r="AX977" s="15"/>
      <c r="AY977" s="15"/>
      <c r="AZ977" s="15"/>
      <c r="BA977" s="15"/>
      <c r="BB977" s="15"/>
      <c r="BC977" s="15"/>
      <c r="BD977" s="15"/>
      <c r="BE977" s="15"/>
      <c r="BF977" s="15"/>
    </row>
    <row r="978" ht="12.75" customHeight="1">
      <c r="G978" s="204"/>
      <c r="AP978" s="15"/>
      <c r="AQ978" s="15"/>
      <c r="AR978" s="15"/>
      <c r="AS978" s="15"/>
      <c r="AT978" s="15"/>
      <c r="AU978" s="15"/>
      <c r="AV978" s="15"/>
      <c r="AW978" s="15"/>
      <c r="AX978" s="15"/>
      <c r="AY978" s="15"/>
      <c r="AZ978" s="15"/>
      <c r="BA978" s="15"/>
      <c r="BB978" s="15"/>
      <c r="BC978" s="15"/>
      <c r="BD978" s="15"/>
      <c r="BE978" s="15"/>
      <c r="BF978" s="15"/>
    </row>
    <row r="979" ht="12.75" customHeight="1">
      <c r="G979" s="204"/>
      <c r="AP979" s="15"/>
      <c r="AQ979" s="15"/>
      <c r="AR979" s="15"/>
      <c r="AS979" s="15"/>
      <c r="AT979" s="15"/>
      <c r="AU979" s="15"/>
      <c r="AV979" s="15"/>
      <c r="AW979" s="15"/>
      <c r="AX979" s="15"/>
      <c r="AY979" s="15"/>
      <c r="AZ979" s="15"/>
      <c r="BA979" s="15"/>
      <c r="BB979" s="15"/>
      <c r="BC979" s="15"/>
      <c r="BD979" s="15"/>
      <c r="BE979" s="15"/>
      <c r="BF979" s="15"/>
    </row>
    <row r="980" ht="12.75" customHeight="1">
      <c r="G980" s="204"/>
      <c r="AP980" s="15"/>
      <c r="AQ980" s="15"/>
      <c r="AR980" s="15"/>
      <c r="AS980" s="15"/>
      <c r="AT980" s="15"/>
      <c r="AU980" s="15"/>
      <c r="AV980" s="15"/>
      <c r="AW980" s="15"/>
      <c r="AX980" s="15"/>
      <c r="AY980" s="15"/>
      <c r="AZ980" s="15"/>
      <c r="BA980" s="15"/>
      <c r="BB980" s="15"/>
      <c r="BC980" s="15"/>
      <c r="BD980" s="15"/>
      <c r="BE980" s="15"/>
      <c r="BF980" s="15"/>
    </row>
    <row r="981" ht="12.75" customHeight="1">
      <c r="G981" s="204"/>
      <c r="AP981" s="15"/>
      <c r="AQ981" s="15"/>
      <c r="AR981" s="15"/>
      <c r="AS981" s="15"/>
      <c r="AT981" s="15"/>
      <c r="AU981" s="15"/>
      <c r="AV981" s="15"/>
      <c r="AW981" s="15"/>
      <c r="AX981" s="15"/>
      <c r="AY981" s="15"/>
      <c r="AZ981" s="15"/>
      <c r="BA981" s="15"/>
      <c r="BB981" s="15"/>
      <c r="BC981" s="15"/>
      <c r="BD981" s="15"/>
      <c r="BE981" s="15"/>
      <c r="BF981" s="15"/>
    </row>
    <row r="982" ht="12.75" customHeight="1">
      <c r="G982" s="204"/>
      <c r="AP982" s="15"/>
      <c r="AQ982" s="15"/>
      <c r="AR982" s="15"/>
      <c r="AS982" s="15"/>
      <c r="AT982" s="15"/>
      <c r="AU982" s="15"/>
      <c r="AV982" s="15"/>
      <c r="AW982" s="15"/>
      <c r="AX982" s="15"/>
      <c r="AY982" s="15"/>
      <c r="AZ982" s="15"/>
      <c r="BA982" s="15"/>
      <c r="BB982" s="15"/>
      <c r="BC982" s="15"/>
      <c r="BD982" s="15"/>
      <c r="BE982" s="15"/>
      <c r="BF982" s="15"/>
    </row>
    <row r="983" ht="12.75" customHeight="1">
      <c r="G983" s="204"/>
      <c r="AP983" s="15"/>
      <c r="AQ983" s="15"/>
      <c r="AR983" s="15"/>
      <c r="AS983" s="15"/>
      <c r="AT983" s="15"/>
      <c r="AU983" s="15"/>
      <c r="AV983" s="15"/>
      <c r="AW983" s="15"/>
      <c r="AX983" s="15"/>
      <c r="AY983" s="15"/>
      <c r="AZ983" s="15"/>
      <c r="BA983" s="15"/>
      <c r="BB983" s="15"/>
      <c r="BC983" s="15"/>
      <c r="BD983" s="15"/>
      <c r="BE983" s="15"/>
      <c r="BF983" s="15"/>
    </row>
    <row r="984" ht="12.75" customHeight="1">
      <c r="G984" s="204"/>
      <c r="AP984" s="15"/>
      <c r="AQ984" s="15"/>
      <c r="AR984" s="15"/>
      <c r="AS984" s="15"/>
      <c r="AT984" s="15"/>
      <c r="AU984" s="15"/>
      <c r="AV984" s="15"/>
      <c r="AW984" s="15"/>
      <c r="AX984" s="15"/>
      <c r="AY984" s="15"/>
      <c r="AZ984" s="15"/>
      <c r="BA984" s="15"/>
      <c r="BB984" s="15"/>
      <c r="BC984" s="15"/>
      <c r="BD984" s="15"/>
      <c r="BE984" s="15"/>
      <c r="BF984" s="15"/>
    </row>
    <row r="985" ht="12.75" customHeight="1">
      <c r="G985" s="204"/>
      <c r="AP985" s="15"/>
      <c r="AQ985" s="15"/>
      <c r="AR985" s="15"/>
      <c r="AS985" s="15"/>
      <c r="AT985" s="15"/>
      <c r="AU985" s="15"/>
      <c r="AV985" s="15"/>
      <c r="AW985" s="15"/>
      <c r="AX985" s="15"/>
      <c r="AY985" s="15"/>
      <c r="AZ985" s="15"/>
      <c r="BA985" s="15"/>
      <c r="BB985" s="15"/>
      <c r="BC985" s="15"/>
      <c r="BD985" s="15"/>
      <c r="BE985" s="15"/>
      <c r="BF985" s="15"/>
    </row>
    <row r="986" ht="12.75" customHeight="1">
      <c r="G986" s="204"/>
      <c r="AP986" s="15"/>
      <c r="AQ986" s="15"/>
      <c r="AR986" s="15"/>
      <c r="AS986" s="15"/>
      <c r="AT986" s="15"/>
      <c r="AU986" s="15"/>
      <c r="AV986" s="15"/>
      <c r="AW986" s="15"/>
      <c r="AX986" s="15"/>
      <c r="AY986" s="15"/>
      <c r="AZ986" s="15"/>
      <c r="BA986" s="15"/>
      <c r="BB986" s="15"/>
      <c r="BC986" s="15"/>
      <c r="BD986" s="15"/>
      <c r="BE986" s="15"/>
      <c r="BF986" s="15"/>
    </row>
    <row r="987" ht="12.75" customHeight="1">
      <c r="G987" s="204"/>
      <c r="AP987" s="15"/>
      <c r="AQ987" s="15"/>
      <c r="AR987" s="15"/>
      <c r="AS987" s="15"/>
      <c r="AT987" s="15"/>
      <c r="AU987" s="15"/>
      <c r="AV987" s="15"/>
      <c r="AW987" s="15"/>
      <c r="AX987" s="15"/>
      <c r="AY987" s="15"/>
      <c r="AZ987" s="15"/>
      <c r="BA987" s="15"/>
      <c r="BB987" s="15"/>
      <c r="BC987" s="15"/>
      <c r="BD987" s="15"/>
      <c r="BE987" s="15"/>
      <c r="BF987" s="15"/>
    </row>
    <row r="988" ht="12.75" customHeight="1">
      <c r="G988" s="204"/>
      <c r="AP988" s="15"/>
      <c r="AQ988" s="15"/>
      <c r="AR988" s="15"/>
      <c r="AS988" s="15"/>
      <c r="AT988" s="15"/>
      <c r="AU988" s="15"/>
      <c r="AV988" s="15"/>
      <c r="AW988" s="15"/>
      <c r="AX988" s="15"/>
      <c r="AY988" s="15"/>
      <c r="AZ988" s="15"/>
      <c r="BA988" s="15"/>
      <c r="BB988" s="15"/>
      <c r="BC988" s="15"/>
      <c r="BD988" s="15"/>
      <c r="BE988" s="15"/>
      <c r="BF988" s="15"/>
    </row>
    <row r="989" ht="12.75" customHeight="1">
      <c r="G989" s="204"/>
      <c r="AP989" s="15"/>
      <c r="AQ989" s="15"/>
      <c r="AR989" s="15"/>
      <c r="AS989" s="15"/>
      <c r="AT989" s="15"/>
      <c r="AU989" s="15"/>
      <c r="AV989" s="15"/>
      <c r="AW989" s="15"/>
      <c r="AX989" s="15"/>
      <c r="AY989" s="15"/>
      <c r="AZ989" s="15"/>
      <c r="BA989" s="15"/>
      <c r="BB989" s="15"/>
      <c r="BC989" s="15"/>
      <c r="BD989" s="15"/>
      <c r="BE989" s="15"/>
      <c r="BF989" s="15"/>
    </row>
    <row r="990" ht="12.75" customHeight="1">
      <c r="G990" s="204"/>
      <c r="AP990" s="15"/>
      <c r="AQ990" s="15"/>
      <c r="AR990" s="15"/>
      <c r="AS990" s="15"/>
      <c r="AT990" s="15"/>
      <c r="AU990" s="15"/>
      <c r="AV990" s="15"/>
      <c r="AW990" s="15"/>
      <c r="AX990" s="15"/>
      <c r="AY990" s="15"/>
      <c r="AZ990" s="15"/>
      <c r="BA990" s="15"/>
      <c r="BB990" s="15"/>
      <c r="BC990" s="15"/>
      <c r="BD990" s="15"/>
      <c r="BE990" s="15"/>
      <c r="BF990" s="15"/>
    </row>
    <row r="991" ht="12.75" customHeight="1">
      <c r="G991" s="204"/>
      <c r="AP991" s="15"/>
      <c r="AQ991" s="15"/>
      <c r="AR991" s="15"/>
      <c r="AS991" s="15"/>
      <c r="AT991" s="15"/>
      <c r="AU991" s="15"/>
      <c r="AV991" s="15"/>
      <c r="AW991" s="15"/>
      <c r="AX991" s="15"/>
      <c r="AY991" s="15"/>
      <c r="AZ991" s="15"/>
      <c r="BA991" s="15"/>
      <c r="BB991" s="15"/>
      <c r="BC991" s="15"/>
      <c r="BD991" s="15"/>
      <c r="BE991" s="15"/>
      <c r="BF991" s="15"/>
    </row>
    <row r="992" ht="12.75" customHeight="1">
      <c r="G992" s="204"/>
      <c r="AP992" s="15"/>
      <c r="AQ992" s="15"/>
      <c r="AR992" s="15"/>
      <c r="AS992" s="15"/>
      <c r="AT992" s="15"/>
      <c r="AU992" s="15"/>
      <c r="AV992" s="15"/>
      <c r="AW992" s="15"/>
      <c r="AX992" s="15"/>
      <c r="AY992" s="15"/>
      <c r="AZ992" s="15"/>
      <c r="BA992" s="15"/>
      <c r="BB992" s="15"/>
      <c r="BC992" s="15"/>
      <c r="BD992" s="15"/>
      <c r="BE992" s="15"/>
      <c r="BF992" s="15"/>
    </row>
    <row r="993" ht="12.75" customHeight="1">
      <c r="G993" s="204"/>
      <c r="AP993" s="15"/>
      <c r="AQ993" s="15"/>
      <c r="AR993" s="15"/>
      <c r="AS993" s="15"/>
      <c r="AT993" s="15"/>
      <c r="AU993" s="15"/>
      <c r="AV993" s="15"/>
      <c r="AW993" s="15"/>
      <c r="AX993" s="15"/>
      <c r="AY993" s="15"/>
      <c r="AZ993" s="15"/>
      <c r="BA993" s="15"/>
      <c r="BB993" s="15"/>
      <c r="BC993" s="15"/>
      <c r="BD993" s="15"/>
      <c r="BE993" s="15"/>
      <c r="BF993" s="15"/>
    </row>
    <row r="994" ht="12.75" customHeight="1">
      <c r="G994" s="204"/>
      <c r="AP994" s="15"/>
      <c r="AQ994" s="15"/>
      <c r="AR994" s="15"/>
      <c r="AS994" s="15"/>
      <c r="AT994" s="15"/>
      <c r="AU994" s="15"/>
      <c r="AV994" s="15"/>
      <c r="AW994" s="15"/>
      <c r="AX994" s="15"/>
      <c r="AY994" s="15"/>
      <c r="AZ994" s="15"/>
      <c r="BA994" s="15"/>
      <c r="BB994" s="15"/>
      <c r="BC994" s="15"/>
      <c r="BD994" s="15"/>
      <c r="BE994" s="15"/>
      <c r="BF994" s="15"/>
    </row>
    <row r="995" ht="12.75" customHeight="1">
      <c r="G995" s="204"/>
      <c r="AP995" s="15"/>
      <c r="AQ995" s="15"/>
      <c r="AR995" s="15"/>
      <c r="AS995" s="15"/>
      <c r="AT995" s="15"/>
      <c r="AU995" s="15"/>
      <c r="AV995" s="15"/>
      <c r="AW995" s="15"/>
      <c r="AX995" s="15"/>
      <c r="AY995" s="15"/>
      <c r="AZ995" s="15"/>
      <c r="BA995" s="15"/>
      <c r="BB995" s="15"/>
      <c r="BC995" s="15"/>
      <c r="BD995" s="15"/>
      <c r="BE995" s="15"/>
      <c r="BF995" s="15"/>
    </row>
    <row r="996" ht="12.75" customHeight="1">
      <c r="G996" s="204"/>
      <c r="AP996" s="15"/>
      <c r="AQ996" s="15"/>
      <c r="AR996" s="15"/>
      <c r="AS996" s="15"/>
      <c r="AT996" s="15"/>
      <c r="AU996" s="15"/>
      <c r="AV996" s="15"/>
      <c r="AW996" s="15"/>
      <c r="AX996" s="15"/>
      <c r="AY996" s="15"/>
      <c r="AZ996" s="15"/>
      <c r="BA996" s="15"/>
      <c r="BB996" s="15"/>
      <c r="BC996" s="15"/>
      <c r="BD996" s="15"/>
      <c r="BE996" s="15"/>
      <c r="BF996" s="15"/>
    </row>
    <row r="997" ht="12.75" customHeight="1">
      <c r="G997" s="204"/>
      <c r="AP997" s="15"/>
      <c r="AQ997" s="15"/>
      <c r="AR997" s="15"/>
      <c r="AS997" s="15"/>
      <c r="AT997" s="15"/>
      <c r="AU997" s="15"/>
      <c r="AV997" s="15"/>
      <c r="AW997" s="15"/>
      <c r="AX997" s="15"/>
      <c r="AY997" s="15"/>
      <c r="AZ997" s="15"/>
      <c r="BA997" s="15"/>
      <c r="BB997" s="15"/>
      <c r="BC997" s="15"/>
      <c r="BD997" s="15"/>
      <c r="BE997" s="15"/>
      <c r="BF997" s="15"/>
    </row>
    <row r="998" ht="12.75" customHeight="1">
      <c r="G998" s="204"/>
      <c r="AP998" s="15"/>
      <c r="AQ998" s="15"/>
      <c r="AR998" s="15"/>
      <c r="AS998" s="15"/>
      <c r="AT998" s="15"/>
      <c r="AU998" s="15"/>
      <c r="AV998" s="15"/>
      <c r="AW998" s="15"/>
      <c r="AX998" s="15"/>
      <c r="AY998" s="15"/>
      <c r="AZ998" s="15"/>
      <c r="BA998" s="15"/>
      <c r="BB998" s="15"/>
      <c r="BC998" s="15"/>
      <c r="BD998" s="15"/>
      <c r="BE998" s="15"/>
      <c r="BF998" s="15"/>
    </row>
    <row r="999" ht="12.75" customHeight="1">
      <c r="G999" s="204"/>
      <c r="AP999" s="15"/>
      <c r="AQ999" s="15"/>
      <c r="AR999" s="15"/>
      <c r="AS999" s="15"/>
      <c r="AT999" s="15"/>
      <c r="AU999" s="15"/>
      <c r="AV999" s="15"/>
      <c r="AW999" s="15"/>
      <c r="AX999" s="15"/>
      <c r="AY999" s="15"/>
      <c r="AZ999" s="15"/>
      <c r="BA999" s="15"/>
      <c r="BB999" s="15"/>
      <c r="BC999" s="15"/>
      <c r="BD999" s="15"/>
      <c r="BE999" s="15"/>
      <c r="BF999" s="15"/>
    </row>
    <row r="1000" ht="12.75" customHeight="1">
      <c r="G1000" s="204"/>
      <c r="AP1000" s="15"/>
      <c r="AQ1000" s="15"/>
      <c r="AR1000" s="15"/>
      <c r="AS1000" s="15"/>
      <c r="AT1000" s="15"/>
      <c r="AU1000" s="15"/>
      <c r="AV1000" s="15"/>
      <c r="AW1000" s="15"/>
      <c r="AX1000" s="15"/>
      <c r="AY1000" s="15"/>
      <c r="AZ1000" s="15"/>
      <c r="BA1000" s="15"/>
      <c r="BB1000" s="15"/>
      <c r="BC1000" s="15"/>
      <c r="BD1000" s="15"/>
      <c r="BE1000" s="15"/>
      <c r="BF1000" s="15"/>
    </row>
  </sheetData>
  <mergeCells count="9">
    <mergeCell ref="W76:AD76"/>
    <mergeCell ref="W83:AF83"/>
    <mergeCell ref="H1:AC1"/>
    <mergeCell ref="A3:A23"/>
    <mergeCell ref="A25:A58"/>
    <mergeCell ref="A62:A69"/>
    <mergeCell ref="A71:A72"/>
    <mergeCell ref="B76:C76"/>
    <mergeCell ref="H76:S76"/>
  </mergeCells>
  <hyperlinks>
    <hyperlink r:id="rId1" ref="B25"/>
    <hyperlink r:id="rId2" ref="B26"/>
    <hyperlink r:id="rId3" ref="B27"/>
    <hyperlink r:id="rId4" ref="B28"/>
    <hyperlink r:id="rId5" ref="B29"/>
    <hyperlink r:id="rId6" ref="B30"/>
    <hyperlink r:id="rId7" ref="B31"/>
    <hyperlink r:id="rId8" ref="B32"/>
    <hyperlink r:id="rId9" ref="B33"/>
    <hyperlink r:id="rId10" ref="B34"/>
    <hyperlink r:id="rId11" ref="B35"/>
    <hyperlink r:id="rId12" ref="B36"/>
    <hyperlink r:id="rId13" ref="B37"/>
    <hyperlink r:id="rId14" ref="B38"/>
    <hyperlink r:id="rId15" ref="B39"/>
    <hyperlink r:id="rId16" ref="B40"/>
    <hyperlink r:id="rId17" ref="B41"/>
    <hyperlink r:id="rId18" ref="B42"/>
    <hyperlink r:id="rId19" ref="B43"/>
    <hyperlink r:id="rId20" ref="B44"/>
    <hyperlink r:id="rId21" ref="B45"/>
    <hyperlink r:id="rId22" ref="B46"/>
    <hyperlink r:id="rId23" ref="B47"/>
    <hyperlink r:id="rId24" ref="B48"/>
    <hyperlink r:id="rId25" ref="B49"/>
    <hyperlink r:id="rId26" ref="B50"/>
    <hyperlink r:id="rId27" ref="B51"/>
    <hyperlink r:id="rId28" ref="B52"/>
    <hyperlink r:id="rId29" ref="B53"/>
    <hyperlink r:id="rId30" ref="B54"/>
    <hyperlink r:id="rId31" ref="B55"/>
    <hyperlink r:id="rId32" ref="B56"/>
    <hyperlink r:id="rId33" ref="B57"/>
    <hyperlink r:id="rId34" ref="B58"/>
    <hyperlink r:id="rId35" ref="B62"/>
    <hyperlink r:id="rId36" ref="B63"/>
    <hyperlink r:id="rId37" ref="B64"/>
    <hyperlink r:id="rId38" ref="B65"/>
    <hyperlink r:id="rId39" ref="B66"/>
    <hyperlink r:id="rId40" ref="B67"/>
    <hyperlink r:id="rId41" ref="B68"/>
    <hyperlink r:id="rId42" ref="B69"/>
    <hyperlink r:id="rId43" ref="B71"/>
    <hyperlink r:id="rId44" ref="B72"/>
  </hyperlinks>
  <printOptions/>
  <pageMargins bottom="0.7480314960629921" footer="0.0" header="0.0" left="0.7086614173228347" right="0.7086614173228347" top="0.7480314960629921"/>
  <pageSetup paperSize="9" orientation="landscape"/>
  <drawing r:id="rId45"/>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1171FF"/>
    <pageSetUpPr/>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0"/>
  <cols>
    <col customWidth="1" min="1" max="1" width="11.38"/>
    <col customWidth="1" min="2" max="2" width="29.25"/>
    <col customWidth="1" min="3" max="3" width="19.0"/>
    <col customWidth="1" min="4" max="4" width="13.0"/>
    <col customWidth="1" min="5" max="5" width="12.75"/>
    <col customWidth="1" min="6" max="7" width="13.75"/>
    <col customWidth="1" min="8" max="8" width="9.0"/>
    <col customWidth="1" min="9" max="9" width="10.75"/>
    <col customWidth="1" min="10" max="10" width="11.38"/>
    <col customWidth="1" min="11" max="11" width="9.13"/>
    <col customWidth="1" min="12" max="15" width="11.38"/>
    <col customWidth="1" min="16" max="16" width="9.75"/>
    <col customWidth="1" min="17" max="17" width="8.88"/>
    <col customWidth="1" min="18" max="18" width="7.75"/>
    <col customWidth="1" min="19" max="19" width="9.0"/>
    <col customWidth="1" min="20" max="20" width="10.25"/>
    <col customWidth="1" min="21" max="21" width="10.75"/>
    <col customWidth="1" min="22" max="22" width="17.38"/>
    <col customWidth="1" min="23" max="28" width="11.38"/>
    <col customWidth="1" min="29" max="29" width="13.13"/>
    <col customWidth="1" min="30" max="30" width="14.25"/>
    <col customWidth="1" min="31" max="31" width="13.0"/>
    <col customWidth="1" min="32" max="51" width="11.38"/>
    <col customWidth="1" min="52" max="52" width="3.25"/>
    <col customWidth="1" min="53" max="71" width="11.38"/>
  </cols>
  <sheetData>
    <row r="1" ht="75.0" customHeight="1">
      <c r="D1" s="62"/>
      <c r="E1" s="62"/>
      <c r="F1" s="62"/>
      <c r="G1" s="62"/>
      <c r="H1" s="219" t="s">
        <v>222</v>
      </c>
      <c r="I1" s="64"/>
      <c r="J1" s="64"/>
      <c r="K1" s="64"/>
      <c r="L1" s="64"/>
      <c r="M1" s="64"/>
      <c r="N1" s="64"/>
      <c r="O1" s="64"/>
      <c r="P1" s="64"/>
      <c r="Q1" s="64"/>
      <c r="R1" s="64"/>
      <c r="S1" s="64"/>
      <c r="T1" s="64"/>
      <c r="U1" s="64"/>
      <c r="V1" s="64"/>
      <c r="W1" s="64"/>
      <c r="X1" s="64"/>
      <c r="Y1" s="64"/>
      <c r="Z1" s="64"/>
      <c r="AA1" s="64"/>
      <c r="AB1" s="64"/>
      <c r="AC1" s="64"/>
      <c r="AD1" s="64"/>
      <c r="AE1" s="64"/>
      <c r="AZ1" s="15"/>
      <c r="BA1" s="15"/>
      <c r="BB1" s="15"/>
      <c r="BC1" s="15"/>
      <c r="BD1" s="15"/>
      <c r="BE1" s="15"/>
      <c r="BF1" s="15"/>
      <c r="BG1" s="15"/>
      <c r="BH1" s="15"/>
      <c r="BI1" s="15"/>
      <c r="BJ1" s="15"/>
      <c r="BK1" s="15"/>
      <c r="BL1" s="15"/>
      <c r="BM1" s="15"/>
      <c r="BN1" s="15"/>
      <c r="BO1" s="15"/>
      <c r="BP1" s="15"/>
    </row>
    <row r="2" ht="49.5" customHeight="1">
      <c r="A2" s="65" t="s">
        <v>18</v>
      </c>
      <c r="B2" s="65" t="s">
        <v>82</v>
      </c>
      <c r="C2" s="65" t="s">
        <v>83</v>
      </c>
      <c r="D2" s="65" t="s">
        <v>84</v>
      </c>
      <c r="E2" s="220" t="s">
        <v>85</v>
      </c>
      <c r="F2" s="221" t="s">
        <v>86</v>
      </c>
      <c r="G2" s="222" t="s">
        <v>223</v>
      </c>
      <c r="H2" s="67" t="s">
        <v>88</v>
      </c>
      <c r="I2" s="68" t="s">
        <v>89</v>
      </c>
      <c r="J2" s="69" t="s">
        <v>90</v>
      </c>
      <c r="K2" s="70" t="s">
        <v>91</v>
      </c>
      <c r="L2" s="71" t="s">
        <v>92</v>
      </c>
      <c r="M2" s="72" t="s">
        <v>93</v>
      </c>
      <c r="N2" s="73" t="s">
        <v>94</v>
      </c>
      <c r="O2" s="74" t="s">
        <v>95</v>
      </c>
      <c r="P2" s="75" t="s">
        <v>96</v>
      </c>
      <c r="Q2" s="76" t="s">
        <v>97</v>
      </c>
      <c r="R2" s="77" t="s">
        <v>98</v>
      </c>
      <c r="S2" s="223" t="s">
        <v>224</v>
      </c>
      <c r="T2" s="78" t="s">
        <v>99</v>
      </c>
      <c r="U2" s="71" t="s">
        <v>225</v>
      </c>
      <c r="V2" s="221" t="s">
        <v>100</v>
      </c>
      <c r="W2" s="221" t="s">
        <v>19</v>
      </c>
      <c r="X2" s="224" t="s">
        <v>101</v>
      </c>
      <c r="Y2" s="46" t="s">
        <v>226</v>
      </c>
      <c r="Z2" s="47" t="s">
        <v>227</v>
      </c>
      <c r="AA2" s="47" t="s">
        <v>228</v>
      </c>
      <c r="AB2" s="47" t="s">
        <v>229</v>
      </c>
      <c r="AC2" s="47" t="s">
        <v>106</v>
      </c>
      <c r="AD2" s="47" t="s">
        <v>230</v>
      </c>
      <c r="AE2" s="48" t="s">
        <v>231</v>
      </c>
      <c r="AF2" s="106" t="s">
        <v>71</v>
      </c>
      <c r="AG2" s="81" t="s">
        <v>109</v>
      </c>
      <c r="AH2" s="81" t="s">
        <v>110</v>
      </c>
      <c r="AI2" s="81" t="s">
        <v>111</v>
      </c>
      <c r="AJ2" s="81" t="s">
        <v>112</v>
      </c>
      <c r="AK2" s="81" t="s">
        <v>113</v>
      </c>
      <c r="AL2" s="81" t="s">
        <v>114</v>
      </c>
      <c r="AM2" s="81" t="s">
        <v>115</v>
      </c>
      <c r="AN2" s="81" t="s">
        <v>116</v>
      </c>
      <c r="AO2" s="81" t="s">
        <v>232</v>
      </c>
      <c r="AP2" s="81" t="s">
        <v>117</v>
      </c>
      <c r="AQ2" s="81" t="s">
        <v>233</v>
      </c>
      <c r="AR2" s="81" t="s">
        <v>234</v>
      </c>
      <c r="AS2" s="81" t="s">
        <v>235</v>
      </c>
      <c r="AT2" s="81" t="s">
        <v>236</v>
      </c>
      <c r="AU2" s="81" t="s">
        <v>237</v>
      </c>
      <c r="AV2" s="81" t="s">
        <v>238</v>
      </c>
      <c r="AW2" s="81" t="s">
        <v>62</v>
      </c>
      <c r="AX2" s="81" t="s">
        <v>64</v>
      </c>
      <c r="AY2" s="81" t="s">
        <v>67</v>
      </c>
      <c r="AZ2" s="80"/>
      <c r="BA2" s="81" t="s">
        <v>109</v>
      </c>
      <c r="BB2" s="81" t="s">
        <v>110</v>
      </c>
      <c r="BC2" s="81" t="s">
        <v>111</v>
      </c>
      <c r="BD2" s="81" t="s">
        <v>112</v>
      </c>
      <c r="BE2" s="81" t="s">
        <v>113</v>
      </c>
      <c r="BF2" s="81" t="s">
        <v>114</v>
      </c>
      <c r="BG2" s="81" t="s">
        <v>115</v>
      </c>
      <c r="BH2" s="81" t="s">
        <v>116</v>
      </c>
      <c r="BI2" s="81" t="s">
        <v>232</v>
      </c>
      <c r="BJ2" s="81" t="s">
        <v>117</v>
      </c>
      <c r="BK2" s="81" t="s">
        <v>233</v>
      </c>
      <c r="BL2" s="81" t="s">
        <v>234</v>
      </c>
      <c r="BM2" s="81" t="s">
        <v>235</v>
      </c>
      <c r="BN2" s="81" t="s">
        <v>236</v>
      </c>
      <c r="BO2" s="81" t="s">
        <v>237</v>
      </c>
      <c r="BP2" s="81" t="s">
        <v>238</v>
      </c>
      <c r="BQ2" s="81" t="s">
        <v>62</v>
      </c>
      <c r="BR2" s="81" t="s">
        <v>64</v>
      </c>
      <c r="BS2" s="81" t="s">
        <v>67</v>
      </c>
    </row>
    <row r="3" ht="15.75" customHeight="1">
      <c r="A3" s="183" t="s">
        <v>239</v>
      </c>
      <c r="B3" s="122" t="s">
        <v>240</v>
      </c>
      <c r="C3" s="123" t="s">
        <v>71</v>
      </c>
      <c r="D3" s="184"/>
      <c r="E3" s="123" t="s">
        <v>153</v>
      </c>
      <c r="F3" s="167">
        <v>15.0</v>
      </c>
      <c r="G3" s="225">
        <v>82.5</v>
      </c>
      <c r="H3" s="90"/>
      <c r="I3" s="91"/>
      <c r="J3" s="109"/>
      <c r="K3" s="93"/>
      <c r="L3" s="94"/>
      <c r="M3" s="95"/>
      <c r="N3" s="96"/>
      <c r="O3" s="97"/>
      <c r="P3" s="98"/>
      <c r="Q3" s="99"/>
      <c r="R3" s="100"/>
      <c r="S3" s="226"/>
      <c r="T3" s="101"/>
      <c r="U3" s="227"/>
      <c r="V3" s="23">
        <f t="shared" ref="V3:V79" si="2">SUM(H3:U3)*G3</f>
        <v>0</v>
      </c>
      <c r="W3" s="25">
        <f t="shared" ref="W3:W94" si="3">SUM(H3:U3)*F3</f>
        <v>0</v>
      </c>
      <c r="X3" s="56">
        <f t="shared" ref="X3:X94" si="4">SUM(H3:U3)</f>
        <v>0</v>
      </c>
      <c r="Y3" s="56"/>
      <c r="Z3" s="56">
        <f>$X3*15</f>
        <v>0</v>
      </c>
      <c r="AA3" s="56"/>
      <c r="AB3" s="56"/>
      <c r="AC3" s="56"/>
      <c r="AD3" s="56"/>
      <c r="AE3" s="56"/>
      <c r="AF3" s="106">
        <v>15.0</v>
      </c>
      <c r="AG3" s="228">
        <v>15.0</v>
      </c>
      <c r="AH3" s="56"/>
      <c r="AI3" s="56"/>
      <c r="AJ3" s="56"/>
      <c r="AK3" s="56"/>
      <c r="AL3" s="56"/>
      <c r="AM3" s="56"/>
      <c r="AN3" s="56"/>
      <c r="AO3" s="56"/>
      <c r="AP3" s="56"/>
      <c r="AQ3" s="56"/>
      <c r="AR3" s="56"/>
      <c r="AS3" s="56"/>
      <c r="AT3" s="56"/>
      <c r="AU3" s="56"/>
      <c r="AV3" s="56"/>
      <c r="AW3" s="56"/>
      <c r="AX3" s="56"/>
      <c r="AY3" s="56"/>
      <c r="AZ3" s="104"/>
      <c r="BA3" s="56">
        <f t="shared" ref="BA3:BR3" si="1">IF(AG3="","",$X3*AG3)</f>
        <v>0</v>
      </c>
      <c r="BB3" s="56" t="str">
        <f t="shared" si="1"/>
        <v/>
      </c>
      <c r="BC3" s="56" t="str">
        <f t="shared" si="1"/>
        <v/>
      </c>
      <c r="BD3" s="56" t="str">
        <f t="shared" si="1"/>
        <v/>
      </c>
      <c r="BE3" s="56" t="str">
        <f t="shared" si="1"/>
        <v/>
      </c>
      <c r="BF3" s="56" t="str">
        <f t="shared" si="1"/>
        <v/>
      </c>
      <c r="BG3" s="56" t="str">
        <f t="shared" si="1"/>
        <v/>
      </c>
      <c r="BH3" s="56" t="str">
        <f t="shared" si="1"/>
        <v/>
      </c>
      <c r="BI3" s="56" t="str">
        <f t="shared" si="1"/>
        <v/>
      </c>
      <c r="BJ3" s="56" t="str">
        <f t="shared" si="1"/>
        <v/>
      </c>
      <c r="BK3" s="56" t="str">
        <f t="shared" si="1"/>
        <v/>
      </c>
      <c r="BL3" s="56" t="str">
        <f t="shared" si="1"/>
        <v/>
      </c>
      <c r="BM3" s="56" t="str">
        <f t="shared" si="1"/>
        <v/>
      </c>
      <c r="BN3" s="56" t="str">
        <f t="shared" si="1"/>
        <v/>
      </c>
      <c r="BO3" s="56" t="str">
        <f t="shared" si="1"/>
        <v/>
      </c>
      <c r="BP3" s="56" t="str">
        <f t="shared" si="1"/>
        <v/>
      </c>
      <c r="BQ3" s="56" t="str">
        <f t="shared" si="1"/>
        <v/>
      </c>
      <c r="BR3" s="56" t="str">
        <f t="shared" si="1"/>
        <v/>
      </c>
      <c r="BS3" s="56"/>
    </row>
    <row r="4" ht="16.5" customHeight="1">
      <c r="A4" s="107"/>
      <c r="B4" s="110" t="s">
        <v>241</v>
      </c>
      <c r="C4" s="86" t="s">
        <v>71</v>
      </c>
      <c r="D4" s="186"/>
      <c r="E4" s="86" t="s">
        <v>242</v>
      </c>
      <c r="F4" s="168">
        <v>25.0</v>
      </c>
      <c r="G4" s="89">
        <v>87.5</v>
      </c>
      <c r="H4" s="90"/>
      <c r="I4" s="91"/>
      <c r="J4" s="109"/>
      <c r="K4" s="93"/>
      <c r="L4" s="94"/>
      <c r="M4" s="95"/>
      <c r="N4" s="96"/>
      <c r="O4" s="97"/>
      <c r="P4" s="98"/>
      <c r="Q4" s="99"/>
      <c r="R4" s="100"/>
      <c r="S4" s="226"/>
      <c r="T4" s="101"/>
      <c r="U4" s="227"/>
      <c r="V4" s="23">
        <f t="shared" si="2"/>
        <v>0</v>
      </c>
      <c r="W4" s="25">
        <f t="shared" si="3"/>
        <v>0</v>
      </c>
      <c r="X4" s="56">
        <f t="shared" si="4"/>
        <v>0</v>
      </c>
      <c r="Y4" s="56"/>
      <c r="Z4" s="56">
        <f t="shared" ref="Z4:Z5" si="6">$X4*25</f>
        <v>0</v>
      </c>
      <c r="AA4" s="56"/>
      <c r="AB4" s="56"/>
      <c r="AC4" s="56"/>
      <c r="AD4" s="56"/>
      <c r="AE4" s="56"/>
      <c r="AF4" s="106">
        <v>25.0</v>
      </c>
      <c r="AG4" s="228">
        <v>25.0</v>
      </c>
      <c r="AH4" s="56"/>
      <c r="AI4" s="56"/>
      <c r="AJ4" s="56"/>
      <c r="AK4" s="56"/>
      <c r="AL4" s="56"/>
      <c r="AM4" s="56"/>
      <c r="AN4" s="56"/>
      <c r="AO4" s="56"/>
      <c r="AP4" s="56"/>
      <c r="AQ4" s="56"/>
      <c r="AR4" s="56"/>
      <c r="AS4" s="56"/>
      <c r="AT4" s="56"/>
      <c r="AU4" s="56"/>
      <c r="AV4" s="56"/>
      <c r="AW4" s="56"/>
      <c r="AX4" s="228">
        <v>8.0</v>
      </c>
      <c r="AY4" s="228"/>
      <c r="AZ4" s="104"/>
      <c r="BA4" s="56">
        <f t="shared" ref="BA4:BR4" si="5">IF(AG4="","",$X4*AG4)</f>
        <v>0</v>
      </c>
      <c r="BB4" s="56" t="str">
        <f t="shared" si="5"/>
        <v/>
      </c>
      <c r="BC4" s="56" t="str">
        <f t="shared" si="5"/>
        <v/>
      </c>
      <c r="BD4" s="56" t="str">
        <f t="shared" si="5"/>
        <v/>
      </c>
      <c r="BE4" s="56" t="str">
        <f t="shared" si="5"/>
        <v/>
      </c>
      <c r="BF4" s="56" t="str">
        <f t="shared" si="5"/>
        <v/>
      </c>
      <c r="BG4" s="56" t="str">
        <f t="shared" si="5"/>
        <v/>
      </c>
      <c r="BH4" s="56" t="str">
        <f t="shared" si="5"/>
        <v/>
      </c>
      <c r="BI4" s="56" t="str">
        <f t="shared" si="5"/>
        <v/>
      </c>
      <c r="BJ4" s="56" t="str">
        <f t="shared" si="5"/>
        <v/>
      </c>
      <c r="BK4" s="56" t="str">
        <f t="shared" si="5"/>
        <v/>
      </c>
      <c r="BL4" s="56" t="str">
        <f t="shared" si="5"/>
        <v/>
      </c>
      <c r="BM4" s="56" t="str">
        <f t="shared" si="5"/>
        <v/>
      </c>
      <c r="BN4" s="56" t="str">
        <f t="shared" si="5"/>
        <v/>
      </c>
      <c r="BO4" s="56" t="str">
        <f t="shared" si="5"/>
        <v/>
      </c>
      <c r="BP4" s="56" t="str">
        <f t="shared" si="5"/>
        <v/>
      </c>
      <c r="BQ4" s="56" t="str">
        <f t="shared" si="5"/>
        <v/>
      </c>
      <c r="BR4" s="56">
        <f t="shared" si="5"/>
        <v>0</v>
      </c>
      <c r="BS4" s="56"/>
    </row>
    <row r="5" ht="16.5" customHeight="1">
      <c r="A5" s="107"/>
      <c r="B5" s="110" t="s">
        <v>243</v>
      </c>
      <c r="C5" s="86" t="s">
        <v>71</v>
      </c>
      <c r="D5" s="186"/>
      <c r="E5" s="86" t="s">
        <v>242</v>
      </c>
      <c r="F5" s="168">
        <v>25.0</v>
      </c>
      <c r="G5" s="89">
        <v>87.5</v>
      </c>
      <c r="H5" s="90"/>
      <c r="I5" s="91"/>
      <c r="J5" s="109"/>
      <c r="K5" s="93"/>
      <c r="L5" s="94"/>
      <c r="M5" s="95"/>
      <c r="N5" s="96"/>
      <c r="O5" s="97"/>
      <c r="P5" s="98"/>
      <c r="Q5" s="99"/>
      <c r="R5" s="100"/>
      <c r="S5" s="226"/>
      <c r="T5" s="101"/>
      <c r="U5" s="227"/>
      <c r="V5" s="23">
        <f t="shared" si="2"/>
        <v>0</v>
      </c>
      <c r="W5" s="25">
        <f t="shared" si="3"/>
        <v>0</v>
      </c>
      <c r="X5" s="56">
        <f t="shared" si="4"/>
        <v>0</v>
      </c>
      <c r="Y5" s="56"/>
      <c r="Z5" s="56">
        <f t="shared" si="6"/>
        <v>0</v>
      </c>
      <c r="AA5" s="56"/>
      <c r="AB5" s="56"/>
      <c r="AC5" s="56"/>
      <c r="AD5" s="56"/>
      <c r="AE5" s="56"/>
      <c r="AF5" s="106">
        <v>25.0</v>
      </c>
      <c r="AG5" s="228">
        <v>25.0</v>
      </c>
      <c r="AH5" s="56"/>
      <c r="AI5" s="56"/>
      <c r="AJ5" s="56"/>
      <c r="AK5" s="56"/>
      <c r="AL5" s="56"/>
      <c r="AM5" s="56"/>
      <c r="AN5" s="56"/>
      <c r="AO5" s="56"/>
      <c r="AP5" s="56"/>
      <c r="AQ5" s="56"/>
      <c r="AR5" s="56"/>
      <c r="AS5" s="56"/>
      <c r="AT5" s="56"/>
      <c r="AU5" s="56"/>
      <c r="AV5" s="56"/>
      <c r="AW5" s="56"/>
      <c r="AX5" s="56"/>
      <c r="AY5" s="56"/>
      <c r="AZ5" s="104"/>
      <c r="BA5" s="56">
        <f t="shared" ref="BA5:BR5" si="7">IF(AG5="","",$X5*AG5)</f>
        <v>0</v>
      </c>
      <c r="BB5" s="56" t="str">
        <f t="shared" si="7"/>
        <v/>
      </c>
      <c r="BC5" s="56" t="str">
        <f t="shared" si="7"/>
        <v/>
      </c>
      <c r="BD5" s="56" t="str">
        <f t="shared" si="7"/>
        <v/>
      </c>
      <c r="BE5" s="56" t="str">
        <f t="shared" si="7"/>
        <v/>
      </c>
      <c r="BF5" s="56" t="str">
        <f t="shared" si="7"/>
        <v/>
      </c>
      <c r="BG5" s="56" t="str">
        <f t="shared" si="7"/>
        <v/>
      </c>
      <c r="BH5" s="56" t="str">
        <f t="shared" si="7"/>
        <v/>
      </c>
      <c r="BI5" s="56" t="str">
        <f t="shared" si="7"/>
        <v/>
      </c>
      <c r="BJ5" s="56" t="str">
        <f t="shared" si="7"/>
        <v/>
      </c>
      <c r="BK5" s="56" t="str">
        <f t="shared" si="7"/>
        <v/>
      </c>
      <c r="BL5" s="56" t="str">
        <f t="shared" si="7"/>
        <v/>
      </c>
      <c r="BM5" s="56" t="str">
        <f t="shared" si="7"/>
        <v/>
      </c>
      <c r="BN5" s="56" t="str">
        <f t="shared" si="7"/>
        <v/>
      </c>
      <c r="BO5" s="56" t="str">
        <f t="shared" si="7"/>
        <v/>
      </c>
      <c r="BP5" s="56" t="str">
        <f t="shared" si="7"/>
        <v/>
      </c>
      <c r="BQ5" s="56" t="str">
        <f t="shared" si="7"/>
        <v/>
      </c>
      <c r="BR5" s="56" t="str">
        <f t="shared" si="7"/>
        <v/>
      </c>
      <c r="BS5" s="56"/>
    </row>
    <row r="6" ht="16.5" customHeight="1">
      <c r="A6" s="107"/>
      <c r="B6" s="108" t="s">
        <v>244</v>
      </c>
      <c r="C6" s="86" t="s">
        <v>245</v>
      </c>
      <c r="D6" s="229" t="s">
        <v>120</v>
      </c>
      <c r="E6" s="86" t="s">
        <v>246</v>
      </c>
      <c r="F6" s="168">
        <v>15.0</v>
      </c>
      <c r="G6" s="89">
        <v>42.5</v>
      </c>
      <c r="H6" s="90"/>
      <c r="I6" s="91"/>
      <c r="J6" s="109"/>
      <c r="K6" s="93"/>
      <c r="L6" s="94"/>
      <c r="M6" s="95"/>
      <c r="N6" s="96"/>
      <c r="O6" s="97"/>
      <c r="P6" s="98"/>
      <c r="Q6" s="99"/>
      <c r="R6" s="100"/>
      <c r="S6" s="226"/>
      <c r="T6" s="101"/>
      <c r="U6" s="227"/>
      <c r="V6" s="23">
        <f t="shared" si="2"/>
        <v>0</v>
      </c>
      <c r="W6" s="25">
        <f t="shared" si="3"/>
        <v>0</v>
      </c>
      <c r="X6" s="56">
        <f t="shared" si="4"/>
        <v>0</v>
      </c>
      <c r="Y6" s="56">
        <f>$X6*8</f>
        <v>0</v>
      </c>
      <c r="Z6" s="56">
        <f>$X6*7</f>
        <v>0</v>
      </c>
      <c r="AA6" s="56"/>
      <c r="AB6" s="56"/>
      <c r="AC6" s="56"/>
      <c r="AD6" s="56"/>
      <c r="AE6" s="56"/>
      <c r="AF6" s="106"/>
      <c r="AG6" s="56"/>
      <c r="AH6" s="56"/>
      <c r="AI6" s="56"/>
      <c r="AJ6" s="56"/>
      <c r="AK6" s="56"/>
      <c r="AL6" s="56"/>
      <c r="AM6" s="56"/>
      <c r="AN6" s="56"/>
      <c r="AO6" s="56"/>
      <c r="AP6" s="56"/>
      <c r="AQ6" s="56"/>
      <c r="AR6" s="56"/>
      <c r="AS6" s="56"/>
      <c r="AT6" s="56"/>
      <c r="AU6" s="56"/>
      <c r="AV6" s="56"/>
      <c r="AW6" s="56"/>
      <c r="AX6" s="228">
        <v>30.0</v>
      </c>
      <c r="AY6" s="228"/>
      <c r="AZ6" s="104"/>
      <c r="BA6" s="56"/>
      <c r="BB6" s="56"/>
      <c r="BC6" s="56"/>
      <c r="BD6" s="56"/>
      <c r="BE6" s="56"/>
      <c r="BF6" s="56"/>
      <c r="BG6" s="56"/>
      <c r="BH6" s="56"/>
      <c r="BI6" s="56"/>
      <c r="BJ6" s="56"/>
      <c r="BK6" s="56"/>
      <c r="BL6" s="56"/>
      <c r="BM6" s="56"/>
      <c r="BN6" s="56"/>
      <c r="BO6" s="56"/>
      <c r="BP6" s="56"/>
      <c r="BQ6" s="56"/>
      <c r="BR6" s="56">
        <f t="shared" ref="BR6:BR7" si="9">IF(AX6="","",$X6*AX6)</f>
        <v>0</v>
      </c>
      <c r="BS6" s="56"/>
    </row>
    <row r="7" ht="16.5" customHeight="1">
      <c r="A7" s="107"/>
      <c r="B7" s="108" t="s">
        <v>247</v>
      </c>
      <c r="C7" s="86" t="s">
        <v>245</v>
      </c>
      <c r="D7" s="229" t="s">
        <v>120</v>
      </c>
      <c r="E7" s="86" t="s">
        <v>246</v>
      </c>
      <c r="F7" s="168">
        <v>20.0</v>
      </c>
      <c r="G7" s="89">
        <v>55.0</v>
      </c>
      <c r="H7" s="90"/>
      <c r="I7" s="91"/>
      <c r="J7" s="109"/>
      <c r="K7" s="93"/>
      <c r="L7" s="94"/>
      <c r="M7" s="95"/>
      <c r="N7" s="96"/>
      <c r="O7" s="97"/>
      <c r="P7" s="98"/>
      <c r="Q7" s="99"/>
      <c r="R7" s="100"/>
      <c r="S7" s="226"/>
      <c r="T7" s="101"/>
      <c r="U7" s="227"/>
      <c r="V7" s="23">
        <f t="shared" si="2"/>
        <v>0</v>
      </c>
      <c r="W7" s="25">
        <f t="shared" si="3"/>
        <v>0</v>
      </c>
      <c r="X7" s="56">
        <f t="shared" si="4"/>
        <v>0</v>
      </c>
      <c r="Y7" s="56">
        <f t="shared" ref="Y7:Z7" si="8">$X7*10</f>
        <v>0</v>
      </c>
      <c r="Z7" s="56">
        <f t="shared" si="8"/>
        <v>0</v>
      </c>
      <c r="AA7" s="56"/>
      <c r="AB7" s="56"/>
      <c r="AC7" s="56"/>
      <c r="AD7" s="56"/>
      <c r="AE7" s="56"/>
      <c r="AF7" s="106"/>
      <c r="AG7" s="56"/>
      <c r="AH7" s="56"/>
      <c r="AI7" s="56"/>
      <c r="AJ7" s="56"/>
      <c r="AK7" s="56"/>
      <c r="AL7" s="56"/>
      <c r="AM7" s="56"/>
      <c r="AN7" s="56"/>
      <c r="AO7" s="56"/>
      <c r="AP7" s="56"/>
      <c r="AQ7" s="56"/>
      <c r="AR7" s="56"/>
      <c r="AS7" s="56"/>
      <c r="AT7" s="56"/>
      <c r="AU7" s="56"/>
      <c r="AV7" s="56"/>
      <c r="AW7" s="56"/>
      <c r="AX7" s="228">
        <v>40.0</v>
      </c>
      <c r="AY7" s="228"/>
      <c r="AZ7" s="104"/>
      <c r="BA7" s="56"/>
      <c r="BB7" s="56"/>
      <c r="BC7" s="56"/>
      <c r="BD7" s="56"/>
      <c r="BE7" s="56"/>
      <c r="BF7" s="56"/>
      <c r="BG7" s="56"/>
      <c r="BH7" s="56"/>
      <c r="BI7" s="56"/>
      <c r="BJ7" s="56"/>
      <c r="BK7" s="56"/>
      <c r="BL7" s="56"/>
      <c r="BM7" s="56"/>
      <c r="BN7" s="56"/>
      <c r="BO7" s="56"/>
      <c r="BP7" s="56"/>
      <c r="BQ7" s="56"/>
      <c r="BR7" s="56">
        <f t="shared" si="9"/>
        <v>0</v>
      </c>
      <c r="BS7" s="56"/>
    </row>
    <row r="8" ht="15.75" customHeight="1">
      <c r="A8" s="107"/>
      <c r="B8" s="110" t="s">
        <v>248</v>
      </c>
      <c r="C8" s="86" t="s">
        <v>71</v>
      </c>
      <c r="D8" s="230"/>
      <c r="E8" s="86" t="s">
        <v>249</v>
      </c>
      <c r="F8" s="168">
        <v>20.0</v>
      </c>
      <c r="G8" s="89">
        <v>85.0</v>
      </c>
      <c r="H8" s="90"/>
      <c r="I8" s="91"/>
      <c r="J8" s="109"/>
      <c r="K8" s="93"/>
      <c r="L8" s="94"/>
      <c r="M8" s="95"/>
      <c r="N8" s="96"/>
      <c r="O8" s="97"/>
      <c r="P8" s="98"/>
      <c r="Q8" s="99"/>
      <c r="R8" s="100"/>
      <c r="S8" s="226"/>
      <c r="T8" s="101"/>
      <c r="U8" s="227"/>
      <c r="V8" s="23">
        <f t="shared" si="2"/>
        <v>0</v>
      </c>
      <c r="W8" s="25">
        <f t="shared" si="3"/>
        <v>0</v>
      </c>
      <c r="X8" s="56">
        <f t="shared" si="4"/>
        <v>0</v>
      </c>
      <c r="Y8" s="56"/>
      <c r="Z8" s="56">
        <f>$X8*20</f>
        <v>0</v>
      </c>
      <c r="AA8" s="56"/>
      <c r="AB8" s="56"/>
      <c r="AC8" s="56"/>
      <c r="AD8" s="56"/>
      <c r="AE8" s="56"/>
      <c r="AF8" s="106">
        <v>20.0</v>
      </c>
      <c r="AG8" s="228">
        <v>20.0</v>
      </c>
      <c r="AH8" s="56"/>
      <c r="AI8" s="56"/>
      <c r="AJ8" s="56"/>
      <c r="AK8" s="56"/>
      <c r="AL8" s="56"/>
      <c r="AM8" s="56"/>
      <c r="AN8" s="56"/>
      <c r="AO8" s="56"/>
      <c r="AP8" s="56"/>
      <c r="AQ8" s="56"/>
      <c r="AR8" s="56"/>
      <c r="AS8" s="56"/>
      <c r="AT8" s="56"/>
      <c r="AU8" s="56"/>
      <c r="AV8" s="56"/>
      <c r="AW8" s="56"/>
      <c r="AX8" s="56"/>
      <c r="AY8" s="56"/>
      <c r="AZ8" s="104"/>
      <c r="BA8" s="56">
        <f t="shared" ref="BA8:BR8" si="10">IF(AG8="","",$X8*AG8)</f>
        <v>0</v>
      </c>
      <c r="BB8" s="56" t="str">
        <f t="shared" si="10"/>
        <v/>
      </c>
      <c r="BC8" s="56" t="str">
        <f t="shared" si="10"/>
        <v/>
      </c>
      <c r="BD8" s="56" t="str">
        <f t="shared" si="10"/>
        <v/>
      </c>
      <c r="BE8" s="56" t="str">
        <f t="shared" si="10"/>
        <v/>
      </c>
      <c r="BF8" s="56" t="str">
        <f t="shared" si="10"/>
        <v/>
      </c>
      <c r="BG8" s="56" t="str">
        <f t="shared" si="10"/>
        <v/>
      </c>
      <c r="BH8" s="56" t="str">
        <f t="shared" si="10"/>
        <v/>
      </c>
      <c r="BI8" s="56" t="str">
        <f t="shared" si="10"/>
        <v/>
      </c>
      <c r="BJ8" s="56" t="str">
        <f t="shared" si="10"/>
        <v/>
      </c>
      <c r="BK8" s="56" t="str">
        <f t="shared" si="10"/>
        <v/>
      </c>
      <c r="BL8" s="56" t="str">
        <f t="shared" si="10"/>
        <v/>
      </c>
      <c r="BM8" s="56" t="str">
        <f t="shared" si="10"/>
        <v/>
      </c>
      <c r="BN8" s="56" t="str">
        <f t="shared" si="10"/>
        <v/>
      </c>
      <c r="BO8" s="56" t="str">
        <f t="shared" si="10"/>
        <v/>
      </c>
      <c r="BP8" s="56" t="str">
        <f t="shared" si="10"/>
        <v/>
      </c>
      <c r="BQ8" s="56" t="str">
        <f t="shared" si="10"/>
        <v/>
      </c>
      <c r="BR8" s="56" t="str">
        <f t="shared" si="10"/>
        <v/>
      </c>
      <c r="BS8" s="56"/>
    </row>
    <row r="9" ht="16.5" customHeight="1">
      <c r="A9" s="107"/>
      <c r="B9" s="110" t="s">
        <v>250</v>
      </c>
      <c r="C9" s="86" t="s">
        <v>72</v>
      </c>
      <c r="D9" s="230"/>
      <c r="E9" s="86" t="s">
        <v>249</v>
      </c>
      <c r="F9" s="168">
        <v>15.0</v>
      </c>
      <c r="G9" s="89">
        <v>92.5</v>
      </c>
      <c r="H9" s="90"/>
      <c r="I9" s="91"/>
      <c r="J9" s="109"/>
      <c r="K9" s="93"/>
      <c r="L9" s="94"/>
      <c r="M9" s="95"/>
      <c r="N9" s="96"/>
      <c r="O9" s="97"/>
      <c r="P9" s="98"/>
      <c r="Q9" s="99"/>
      <c r="R9" s="100"/>
      <c r="S9" s="226"/>
      <c r="T9" s="101"/>
      <c r="U9" s="227"/>
      <c r="V9" s="23">
        <f t="shared" si="2"/>
        <v>0</v>
      </c>
      <c r="W9" s="25">
        <f t="shared" si="3"/>
        <v>0</v>
      </c>
      <c r="X9" s="56">
        <f t="shared" si="4"/>
        <v>0</v>
      </c>
      <c r="Y9" s="56"/>
      <c r="Z9" s="56"/>
      <c r="AA9" s="56">
        <f t="shared" ref="AA9:AA14" si="12">$X9*15</f>
        <v>0</v>
      </c>
      <c r="AB9" s="56"/>
      <c r="AC9" s="56"/>
      <c r="AD9" s="56"/>
      <c r="AE9" s="56"/>
      <c r="AF9" s="106"/>
      <c r="AG9" s="228">
        <v>8.0</v>
      </c>
      <c r="AH9" s="228">
        <v>7.0</v>
      </c>
      <c r="AI9" s="56"/>
      <c r="AJ9" s="56"/>
      <c r="AK9" s="56"/>
      <c r="AL9" s="56"/>
      <c r="AM9" s="56"/>
      <c r="AN9" s="56"/>
      <c r="AO9" s="56"/>
      <c r="AP9" s="56"/>
      <c r="AQ9" s="56"/>
      <c r="AR9" s="56"/>
      <c r="AS9" s="56"/>
      <c r="AT9" s="56"/>
      <c r="AU9" s="56"/>
      <c r="AV9" s="56"/>
      <c r="AW9" s="56"/>
      <c r="AX9" s="228">
        <v>15.0</v>
      </c>
      <c r="AY9" s="228"/>
      <c r="AZ9" s="104"/>
      <c r="BA9" s="56">
        <f t="shared" ref="BA9:BR9" si="11">IF(AG9="","",$X9*AG9)</f>
        <v>0</v>
      </c>
      <c r="BB9" s="56">
        <f t="shared" si="11"/>
        <v>0</v>
      </c>
      <c r="BC9" s="56" t="str">
        <f t="shared" si="11"/>
        <v/>
      </c>
      <c r="BD9" s="56" t="str">
        <f t="shared" si="11"/>
        <v/>
      </c>
      <c r="BE9" s="56" t="str">
        <f t="shared" si="11"/>
        <v/>
      </c>
      <c r="BF9" s="56" t="str">
        <f t="shared" si="11"/>
        <v/>
      </c>
      <c r="BG9" s="56" t="str">
        <f t="shared" si="11"/>
        <v/>
      </c>
      <c r="BH9" s="56" t="str">
        <f t="shared" si="11"/>
        <v/>
      </c>
      <c r="BI9" s="56" t="str">
        <f t="shared" si="11"/>
        <v/>
      </c>
      <c r="BJ9" s="56" t="str">
        <f t="shared" si="11"/>
        <v/>
      </c>
      <c r="BK9" s="56" t="str">
        <f t="shared" si="11"/>
        <v/>
      </c>
      <c r="BL9" s="56" t="str">
        <f t="shared" si="11"/>
        <v/>
      </c>
      <c r="BM9" s="56" t="str">
        <f t="shared" si="11"/>
        <v/>
      </c>
      <c r="BN9" s="56" t="str">
        <f t="shared" si="11"/>
        <v/>
      </c>
      <c r="BO9" s="56" t="str">
        <f t="shared" si="11"/>
        <v/>
      </c>
      <c r="BP9" s="56" t="str">
        <f t="shared" si="11"/>
        <v/>
      </c>
      <c r="BQ9" s="56" t="str">
        <f t="shared" si="11"/>
        <v/>
      </c>
      <c r="BR9" s="56">
        <f t="shared" si="11"/>
        <v>0</v>
      </c>
      <c r="BS9" s="56"/>
    </row>
    <row r="10" ht="16.5" customHeight="1">
      <c r="A10" s="107"/>
      <c r="B10" s="110" t="s">
        <v>251</v>
      </c>
      <c r="C10" s="86" t="s">
        <v>72</v>
      </c>
      <c r="D10" s="186"/>
      <c r="E10" s="86" t="s">
        <v>181</v>
      </c>
      <c r="F10" s="168">
        <v>15.0</v>
      </c>
      <c r="G10" s="89">
        <v>85.0</v>
      </c>
      <c r="H10" s="90"/>
      <c r="I10" s="91"/>
      <c r="J10" s="109"/>
      <c r="K10" s="93"/>
      <c r="L10" s="94"/>
      <c r="M10" s="95"/>
      <c r="N10" s="96"/>
      <c r="O10" s="97"/>
      <c r="P10" s="98"/>
      <c r="Q10" s="99"/>
      <c r="R10" s="100"/>
      <c r="S10" s="226"/>
      <c r="T10" s="101"/>
      <c r="U10" s="227"/>
      <c r="V10" s="23">
        <f t="shared" si="2"/>
        <v>0</v>
      </c>
      <c r="W10" s="25">
        <f t="shared" si="3"/>
        <v>0</v>
      </c>
      <c r="X10" s="56">
        <f t="shared" si="4"/>
        <v>0</v>
      </c>
      <c r="Y10" s="56"/>
      <c r="Z10" s="56"/>
      <c r="AA10" s="56">
        <f t="shared" si="12"/>
        <v>0</v>
      </c>
      <c r="AB10" s="56"/>
      <c r="AC10" s="56"/>
      <c r="AD10" s="56"/>
      <c r="AE10" s="56"/>
      <c r="AF10" s="106"/>
      <c r="AG10" s="228">
        <v>12.0</v>
      </c>
      <c r="AH10" s="228">
        <v>3.0</v>
      </c>
      <c r="AI10" s="56"/>
      <c r="AJ10" s="56"/>
      <c r="AK10" s="56"/>
      <c r="AL10" s="56"/>
      <c r="AM10" s="56"/>
      <c r="AN10" s="56"/>
      <c r="AO10" s="56"/>
      <c r="AP10" s="56"/>
      <c r="AQ10" s="56"/>
      <c r="AR10" s="56"/>
      <c r="AS10" s="56"/>
      <c r="AT10" s="56"/>
      <c r="AU10" s="56"/>
      <c r="AV10" s="56"/>
      <c r="AW10" s="56"/>
      <c r="AX10" s="56"/>
      <c r="AY10" s="56"/>
      <c r="AZ10" s="104"/>
      <c r="BA10" s="56">
        <f t="shared" ref="BA10:BR10" si="13">IF(AG10="","",$X10*AG10)</f>
        <v>0</v>
      </c>
      <c r="BB10" s="56">
        <f t="shared" si="13"/>
        <v>0</v>
      </c>
      <c r="BC10" s="56" t="str">
        <f t="shared" si="13"/>
        <v/>
      </c>
      <c r="BD10" s="56" t="str">
        <f t="shared" si="13"/>
        <v/>
      </c>
      <c r="BE10" s="56" t="str">
        <f t="shared" si="13"/>
        <v/>
      </c>
      <c r="BF10" s="56" t="str">
        <f t="shared" si="13"/>
        <v/>
      </c>
      <c r="BG10" s="56" t="str">
        <f t="shared" si="13"/>
        <v/>
      </c>
      <c r="BH10" s="56" t="str">
        <f t="shared" si="13"/>
        <v/>
      </c>
      <c r="BI10" s="56" t="str">
        <f t="shared" si="13"/>
        <v/>
      </c>
      <c r="BJ10" s="56" t="str">
        <f t="shared" si="13"/>
        <v/>
      </c>
      <c r="BK10" s="56" t="str">
        <f t="shared" si="13"/>
        <v/>
      </c>
      <c r="BL10" s="56" t="str">
        <f t="shared" si="13"/>
        <v/>
      </c>
      <c r="BM10" s="56" t="str">
        <f t="shared" si="13"/>
        <v/>
      </c>
      <c r="BN10" s="56" t="str">
        <f t="shared" si="13"/>
        <v/>
      </c>
      <c r="BO10" s="56" t="str">
        <f t="shared" si="13"/>
        <v/>
      </c>
      <c r="BP10" s="56" t="str">
        <f t="shared" si="13"/>
        <v/>
      </c>
      <c r="BQ10" s="56" t="str">
        <f t="shared" si="13"/>
        <v/>
      </c>
      <c r="BR10" s="56" t="str">
        <f t="shared" si="13"/>
        <v/>
      </c>
      <c r="BS10" s="56"/>
    </row>
    <row r="11" ht="16.5" customHeight="1">
      <c r="A11" s="107"/>
      <c r="B11" s="110" t="s">
        <v>252</v>
      </c>
      <c r="C11" s="86" t="s">
        <v>72</v>
      </c>
      <c r="D11" s="186"/>
      <c r="E11" s="86" t="s">
        <v>181</v>
      </c>
      <c r="F11" s="168">
        <v>15.0</v>
      </c>
      <c r="G11" s="89">
        <v>92.5</v>
      </c>
      <c r="H11" s="90"/>
      <c r="I11" s="91"/>
      <c r="J11" s="109"/>
      <c r="K11" s="93"/>
      <c r="L11" s="94"/>
      <c r="M11" s="95"/>
      <c r="N11" s="96"/>
      <c r="O11" s="97"/>
      <c r="P11" s="98"/>
      <c r="Q11" s="99"/>
      <c r="R11" s="100"/>
      <c r="S11" s="226"/>
      <c r="T11" s="101"/>
      <c r="U11" s="227"/>
      <c r="V11" s="23">
        <f t="shared" si="2"/>
        <v>0</v>
      </c>
      <c r="W11" s="25">
        <f t="shared" si="3"/>
        <v>0</v>
      </c>
      <c r="X11" s="56">
        <f t="shared" si="4"/>
        <v>0</v>
      </c>
      <c r="Y11" s="56"/>
      <c r="Z11" s="56"/>
      <c r="AA11" s="56">
        <f t="shared" si="12"/>
        <v>0</v>
      </c>
      <c r="AB11" s="56"/>
      <c r="AC11" s="56"/>
      <c r="AD11" s="56"/>
      <c r="AE11" s="56"/>
      <c r="AF11" s="106"/>
      <c r="AG11" s="228">
        <v>8.0</v>
      </c>
      <c r="AH11" s="228">
        <v>7.0</v>
      </c>
      <c r="AI11" s="56"/>
      <c r="AJ11" s="56"/>
      <c r="AK11" s="56"/>
      <c r="AL11" s="56"/>
      <c r="AM11" s="56"/>
      <c r="AN11" s="56"/>
      <c r="AO11" s="56"/>
      <c r="AP11" s="56"/>
      <c r="AQ11" s="56"/>
      <c r="AR11" s="56"/>
      <c r="AS11" s="56"/>
      <c r="AT11" s="56"/>
      <c r="AU11" s="56"/>
      <c r="AV11" s="56"/>
      <c r="AW11" s="56"/>
      <c r="AX11" s="228">
        <v>15.0</v>
      </c>
      <c r="AY11" s="228"/>
      <c r="AZ11" s="104"/>
      <c r="BA11" s="56">
        <f t="shared" ref="BA11:BR11" si="14">IF(AG11="","",$X11*AG11)</f>
        <v>0</v>
      </c>
      <c r="BB11" s="56">
        <f t="shared" si="14"/>
        <v>0</v>
      </c>
      <c r="BC11" s="56" t="str">
        <f t="shared" si="14"/>
        <v/>
      </c>
      <c r="BD11" s="56" t="str">
        <f t="shared" si="14"/>
        <v/>
      </c>
      <c r="BE11" s="56" t="str">
        <f t="shared" si="14"/>
        <v/>
      </c>
      <c r="BF11" s="56" t="str">
        <f t="shared" si="14"/>
        <v/>
      </c>
      <c r="BG11" s="56" t="str">
        <f t="shared" si="14"/>
        <v/>
      </c>
      <c r="BH11" s="56" t="str">
        <f t="shared" si="14"/>
        <v/>
      </c>
      <c r="BI11" s="56" t="str">
        <f t="shared" si="14"/>
        <v/>
      </c>
      <c r="BJ11" s="56" t="str">
        <f t="shared" si="14"/>
        <v/>
      </c>
      <c r="BK11" s="56" t="str">
        <f t="shared" si="14"/>
        <v/>
      </c>
      <c r="BL11" s="56" t="str">
        <f t="shared" si="14"/>
        <v/>
      </c>
      <c r="BM11" s="56" t="str">
        <f t="shared" si="14"/>
        <v/>
      </c>
      <c r="BN11" s="56" t="str">
        <f t="shared" si="14"/>
        <v/>
      </c>
      <c r="BO11" s="56" t="str">
        <f t="shared" si="14"/>
        <v/>
      </c>
      <c r="BP11" s="56" t="str">
        <f t="shared" si="14"/>
        <v/>
      </c>
      <c r="BQ11" s="56" t="str">
        <f t="shared" si="14"/>
        <v/>
      </c>
      <c r="BR11" s="56">
        <f t="shared" si="14"/>
        <v>0</v>
      </c>
      <c r="BS11" s="56"/>
    </row>
    <row r="12" ht="18.0" customHeight="1">
      <c r="A12" s="107"/>
      <c r="B12" s="110" t="s">
        <v>253</v>
      </c>
      <c r="C12" s="86" t="s">
        <v>72</v>
      </c>
      <c r="D12" s="186"/>
      <c r="E12" s="86" t="s">
        <v>181</v>
      </c>
      <c r="F12" s="168">
        <v>15.0</v>
      </c>
      <c r="G12" s="89">
        <v>90.0</v>
      </c>
      <c r="H12" s="90"/>
      <c r="I12" s="91"/>
      <c r="J12" s="109"/>
      <c r="K12" s="93"/>
      <c r="L12" s="94"/>
      <c r="M12" s="95"/>
      <c r="N12" s="96"/>
      <c r="O12" s="97"/>
      <c r="P12" s="98"/>
      <c r="Q12" s="99"/>
      <c r="R12" s="100"/>
      <c r="S12" s="226"/>
      <c r="T12" s="101"/>
      <c r="U12" s="227"/>
      <c r="V12" s="23">
        <f t="shared" si="2"/>
        <v>0</v>
      </c>
      <c r="W12" s="25">
        <f t="shared" si="3"/>
        <v>0</v>
      </c>
      <c r="X12" s="56">
        <f t="shared" si="4"/>
        <v>0</v>
      </c>
      <c r="Y12" s="56"/>
      <c r="Z12" s="56"/>
      <c r="AA12" s="56">
        <f t="shared" si="12"/>
        <v>0</v>
      </c>
      <c r="AB12" s="56"/>
      <c r="AC12" s="56"/>
      <c r="AD12" s="56"/>
      <c r="AE12" s="56"/>
      <c r="AF12" s="106"/>
      <c r="AG12" s="228">
        <v>10.0</v>
      </c>
      <c r="AH12" s="228">
        <v>5.0</v>
      </c>
      <c r="AI12" s="56"/>
      <c r="AJ12" s="56"/>
      <c r="AK12" s="56"/>
      <c r="AL12" s="56"/>
      <c r="AM12" s="56"/>
      <c r="AN12" s="56"/>
      <c r="AO12" s="56"/>
      <c r="AP12" s="56"/>
      <c r="AQ12" s="56"/>
      <c r="AR12" s="56"/>
      <c r="AS12" s="56"/>
      <c r="AT12" s="56"/>
      <c r="AU12" s="56"/>
      <c r="AV12" s="56"/>
      <c r="AW12" s="56"/>
      <c r="AX12" s="228">
        <v>5.0</v>
      </c>
      <c r="AY12" s="228"/>
      <c r="AZ12" s="104"/>
      <c r="BA12" s="56">
        <f t="shared" ref="BA12:BR12" si="15">IF(AG12="","",$X12*AG12)</f>
        <v>0</v>
      </c>
      <c r="BB12" s="56">
        <f t="shared" si="15"/>
        <v>0</v>
      </c>
      <c r="BC12" s="56" t="str">
        <f t="shared" si="15"/>
        <v/>
      </c>
      <c r="BD12" s="56" t="str">
        <f t="shared" si="15"/>
        <v/>
      </c>
      <c r="BE12" s="56" t="str">
        <f t="shared" si="15"/>
        <v/>
      </c>
      <c r="BF12" s="56" t="str">
        <f t="shared" si="15"/>
        <v/>
      </c>
      <c r="BG12" s="56" t="str">
        <f t="shared" si="15"/>
        <v/>
      </c>
      <c r="BH12" s="56" t="str">
        <f t="shared" si="15"/>
        <v/>
      </c>
      <c r="BI12" s="56" t="str">
        <f t="shared" si="15"/>
        <v/>
      </c>
      <c r="BJ12" s="56" t="str">
        <f t="shared" si="15"/>
        <v/>
      </c>
      <c r="BK12" s="56" t="str">
        <f t="shared" si="15"/>
        <v/>
      </c>
      <c r="BL12" s="56" t="str">
        <f t="shared" si="15"/>
        <v/>
      </c>
      <c r="BM12" s="56" t="str">
        <f t="shared" si="15"/>
        <v/>
      </c>
      <c r="BN12" s="56" t="str">
        <f t="shared" si="15"/>
        <v/>
      </c>
      <c r="BO12" s="56" t="str">
        <f t="shared" si="15"/>
        <v/>
      </c>
      <c r="BP12" s="56" t="str">
        <f t="shared" si="15"/>
        <v/>
      </c>
      <c r="BQ12" s="56" t="str">
        <f t="shared" si="15"/>
        <v/>
      </c>
      <c r="BR12" s="56">
        <f t="shared" si="15"/>
        <v>0</v>
      </c>
      <c r="BS12" s="56"/>
    </row>
    <row r="13" ht="15.75" customHeight="1">
      <c r="A13" s="107"/>
      <c r="B13" s="110" t="s">
        <v>254</v>
      </c>
      <c r="C13" s="86" t="s">
        <v>72</v>
      </c>
      <c r="D13" s="186"/>
      <c r="E13" s="86" t="s">
        <v>242</v>
      </c>
      <c r="F13" s="168">
        <v>15.0</v>
      </c>
      <c r="G13" s="89">
        <v>95.0</v>
      </c>
      <c r="H13" s="90"/>
      <c r="I13" s="91"/>
      <c r="J13" s="109"/>
      <c r="K13" s="93"/>
      <c r="L13" s="94"/>
      <c r="M13" s="95"/>
      <c r="N13" s="96"/>
      <c r="O13" s="97"/>
      <c r="P13" s="98"/>
      <c r="Q13" s="99"/>
      <c r="R13" s="100"/>
      <c r="S13" s="226"/>
      <c r="T13" s="101"/>
      <c r="U13" s="227"/>
      <c r="V13" s="23">
        <f t="shared" si="2"/>
        <v>0</v>
      </c>
      <c r="W13" s="25">
        <f t="shared" si="3"/>
        <v>0</v>
      </c>
      <c r="X13" s="56">
        <f t="shared" si="4"/>
        <v>0</v>
      </c>
      <c r="Y13" s="56"/>
      <c r="Z13" s="56"/>
      <c r="AA13" s="56">
        <f t="shared" si="12"/>
        <v>0</v>
      </c>
      <c r="AB13" s="56"/>
      <c r="AC13" s="56"/>
      <c r="AD13" s="56"/>
      <c r="AE13" s="56"/>
      <c r="AF13" s="106"/>
      <c r="AG13" s="228">
        <v>3.0</v>
      </c>
      <c r="AH13" s="228">
        <v>10.0</v>
      </c>
      <c r="AI13" s="228">
        <v>2.0</v>
      </c>
      <c r="AJ13" s="56"/>
      <c r="AK13" s="56"/>
      <c r="AL13" s="56"/>
      <c r="AM13" s="56"/>
      <c r="AN13" s="56"/>
      <c r="AO13" s="56"/>
      <c r="AP13" s="56"/>
      <c r="AQ13" s="56"/>
      <c r="AR13" s="56"/>
      <c r="AS13" s="56"/>
      <c r="AT13" s="56"/>
      <c r="AU13" s="56"/>
      <c r="AV13" s="56"/>
      <c r="AW13" s="56"/>
      <c r="AX13" s="228">
        <v>15.0</v>
      </c>
      <c r="AY13" s="228"/>
      <c r="AZ13" s="104"/>
      <c r="BA13" s="56">
        <f t="shared" ref="BA13:BR13" si="16">IF(AG13="","",$X13*AG13)</f>
        <v>0</v>
      </c>
      <c r="BB13" s="56">
        <f t="shared" si="16"/>
        <v>0</v>
      </c>
      <c r="BC13" s="56">
        <f t="shared" si="16"/>
        <v>0</v>
      </c>
      <c r="BD13" s="56" t="str">
        <f t="shared" si="16"/>
        <v/>
      </c>
      <c r="BE13" s="56" t="str">
        <f t="shared" si="16"/>
        <v/>
      </c>
      <c r="BF13" s="56" t="str">
        <f t="shared" si="16"/>
        <v/>
      </c>
      <c r="BG13" s="56" t="str">
        <f t="shared" si="16"/>
        <v/>
      </c>
      <c r="BH13" s="56" t="str">
        <f t="shared" si="16"/>
        <v/>
      </c>
      <c r="BI13" s="56" t="str">
        <f t="shared" si="16"/>
        <v/>
      </c>
      <c r="BJ13" s="56" t="str">
        <f t="shared" si="16"/>
        <v/>
      </c>
      <c r="BK13" s="56" t="str">
        <f t="shared" si="16"/>
        <v/>
      </c>
      <c r="BL13" s="56" t="str">
        <f t="shared" si="16"/>
        <v/>
      </c>
      <c r="BM13" s="56" t="str">
        <f t="shared" si="16"/>
        <v/>
      </c>
      <c r="BN13" s="56" t="str">
        <f t="shared" si="16"/>
        <v/>
      </c>
      <c r="BO13" s="56" t="str">
        <f t="shared" si="16"/>
        <v/>
      </c>
      <c r="BP13" s="56" t="str">
        <f t="shared" si="16"/>
        <v/>
      </c>
      <c r="BQ13" s="56" t="str">
        <f t="shared" si="16"/>
        <v/>
      </c>
      <c r="BR13" s="56">
        <f t="shared" si="16"/>
        <v>0</v>
      </c>
      <c r="BS13" s="56"/>
    </row>
    <row r="14" ht="15.75" customHeight="1">
      <c r="A14" s="107"/>
      <c r="B14" s="110" t="s">
        <v>255</v>
      </c>
      <c r="C14" s="86" t="s">
        <v>72</v>
      </c>
      <c r="D14" s="186"/>
      <c r="E14" s="86" t="s">
        <v>249</v>
      </c>
      <c r="F14" s="168">
        <v>15.0</v>
      </c>
      <c r="G14" s="89">
        <v>97.5</v>
      </c>
      <c r="H14" s="90"/>
      <c r="I14" s="91"/>
      <c r="J14" s="109"/>
      <c r="K14" s="93"/>
      <c r="L14" s="94"/>
      <c r="M14" s="95"/>
      <c r="N14" s="96"/>
      <c r="O14" s="97"/>
      <c r="P14" s="98"/>
      <c r="Q14" s="99"/>
      <c r="R14" s="100"/>
      <c r="S14" s="226"/>
      <c r="T14" s="101"/>
      <c r="U14" s="227"/>
      <c r="V14" s="23">
        <f t="shared" si="2"/>
        <v>0</v>
      </c>
      <c r="W14" s="25">
        <f t="shared" si="3"/>
        <v>0</v>
      </c>
      <c r="X14" s="56">
        <f t="shared" si="4"/>
        <v>0</v>
      </c>
      <c r="Y14" s="56"/>
      <c r="Z14" s="56"/>
      <c r="AA14" s="56">
        <f t="shared" si="12"/>
        <v>0</v>
      </c>
      <c r="AB14" s="56"/>
      <c r="AC14" s="56"/>
      <c r="AD14" s="56"/>
      <c r="AE14" s="56"/>
      <c r="AF14" s="106"/>
      <c r="AG14" s="228">
        <v>6.0</v>
      </c>
      <c r="AH14" s="228">
        <v>9.0</v>
      </c>
      <c r="AI14" s="56"/>
      <c r="AJ14" s="56"/>
      <c r="AK14" s="56"/>
      <c r="AL14" s="56"/>
      <c r="AM14" s="56"/>
      <c r="AN14" s="56"/>
      <c r="AO14" s="56"/>
      <c r="AP14" s="56"/>
      <c r="AQ14" s="56"/>
      <c r="AR14" s="56"/>
      <c r="AS14" s="56"/>
      <c r="AT14" s="56"/>
      <c r="AU14" s="56"/>
      <c r="AV14" s="56"/>
      <c r="AW14" s="56"/>
      <c r="AX14" s="228">
        <v>15.0</v>
      </c>
      <c r="AY14" s="228"/>
      <c r="AZ14" s="104"/>
      <c r="BA14" s="56">
        <f t="shared" ref="BA14:BR14" si="17">IF(AG14="","",$X14*AG14)</f>
        <v>0</v>
      </c>
      <c r="BB14" s="56">
        <f t="shared" si="17"/>
        <v>0</v>
      </c>
      <c r="BC14" s="56" t="str">
        <f t="shared" si="17"/>
        <v/>
      </c>
      <c r="BD14" s="56" t="str">
        <f t="shared" si="17"/>
        <v/>
      </c>
      <c r="BE14" s="56" t="str">
        <f t="shared" si="17"/>
        <v/>
      </c>
      <c r="BF14" s="56" t="str">
        <f t="shared" si="17"/>
        <v/>
      </c>
      <c r="BG14" s="56" t="str">
        <f t="shared" si="17"/>
        <v/>
      </c>
      <c r="BH14" s="56" t="str">
        <f t="shared" si="17"/>
        <v/>
      </c>
      <c r="BI14" s="56" t="str">
        <f t="shared" si="17"/>
        <v/>
      </c>
      <c r="BJ14" s="56" t="str">
        <f t="shared" si="17"/>
        <v/>
      </c>
      <c r="BK14" s="56" t="str">
        <f t="shared" si="17"/>
        <v/>
      </c>
      <c r="BL14" s="56" t="str">
        <f t="shared" si="17"/>
        <v/>
      </c>
      <c r="BM14" s="56" t="str">
        <f t="shared" si="17"/>
        <v/>
      </c>
      <c r="BN14" s="56" t="str">
        <f t="shared" si="17"/>
        <v/>
      </c>
      <c r="BO14" s="56" t="str">
        <f t="shared" si="17"/>
        <v/>
      </c>
      <c r="BP14" s="56" t="str">
        <f t="shared" si="17"/>
        <v/>
      </c>
      <c r="BQ14" s="56" t="str">
        <f t="shared" si="17"/>
        <v/>
      </c>
      <c r="BR14" s="56">
        <f t="shared" si="17"/>
        <v>0</v>
      </c>
      <c r="BS14" s="56"/>
    </row>
    <row r="15" ht="16.5" customHeight="1">
      <c r="A15" s="107"/>
      <c r="B15" s="110" t="s">
        <v>256</v>
      </c>
      <c r="C15" s="86" t="s">
        <v>72</v>
      </c>
      <c r="D15" s="186"/>
      <c r="E15" s="86" t="s">
        <v>257</v>
      </c>
      <c r="F15" s="168">
        <v>10.0</v>
      </c>
      <c r="G15" s="89">
        <v>85.0</v>
      </c>
      <c r="H15" s="90"/>
      <c r="I15" s="91"/>
      <c r="J15" s="109"/>
      <c r="K15" s="93"/>
      <c r="L15" s="94"/>
      <c r="M15" s="95"/>
      <c r="N15" s="96"/>
      <c r="O15" s="97"/>
      <c r="P15" s="98"/>
      <c r="Q15" s="99"/>
      <c r="R15" s="100"/>
      <c r="S15" s="226"/>
      <c r="T15" s="101"/>
      <c r="U15" s="227"/>
      <c r="V15" s="23">
        <f t="shared" si="2"/>
        <v>0</v>
      </c>
      <c r="W15" s="25">
        <f t="shared" si="3"/>
        <v>0</v>
      </c>
      <c r="X15" s="56">
        <f t="shared" si="4"/>
        <v>0</v>
      </c>
      <c r="Y15" s="56"/>
      <c r="Z15" s="56"/>
      <c r="AA15" s="56">
        <f>$X15*10</f>
        <v>0</v>
      </c>
      <c r="AB15" s="56"/>
      <c r="AC15" s="56"/>
      <c r="AD15" s="56"/>
      <c r="AE15" s="56"/>
      <c r="AF15" s="106"/>
      <c r="AG15" s="228">
        <v>1.0</v>
      </c>
      <c r="AH15" s="228">
        <v>9.0</v>
      </c>
      <c r="AI15" s="56"/>
      <c r="AJ15" s="56"/>
      <c r="AK15" s="56"/>
      <c r="AL15" s="56"/>
      <c r="AM15" s="56"/>
      <c r="AN15" s="56"/>
      <c r="AO15" s="56"/>
      <c r="AP15" s="56"/>
      <c r="AQ15" s="56"/>
      <c r="AR15" s="56"/>
      <c r="AS15" s="56"/>
      <c r="AT15" s="56"/>
      <c r="AU15" s="56"/>
      <c r="AV15" s="56"/>
      <c r="AW15" s="56"/>
      <c r="AX15" s="228">
        <v>10.0</v>
      </c>
      <c r="AY15" s="228"/>
      <c r="AZ15" s="104"/>
      <c r="BA15" s="56">
        <f t="shared" ref="BA15:BR15" si="18">IF(AG15="","",$X15*AG15)</f>
        <v>0</v>
      </c>
      <c r="BB15" s="56">
        <f t="shared" si="18"/>
        <v>0</v>
      </c>
      <c r="BC15" s="56" t="str">
        <f t="shared" si="18"/>
        <v/>
      </c>
      <c r="BD15" s="56" t="str">
        <f t="shared" si="18"/>
        <v/>
      </c>
      <c r="BE15" s="56" t="str">
        <f t="shared" si="18"/>
        <v/>
      </c>
      <c r="BF15" s="56" t="str">
        <f t="shared" si="18"/>
        <v/>
      </c>
      <c r="BG15" s="56" t="str">
        <f t="shared" si="18"/>
        <v/>
      </c>
      <c r="BH15" s="56" t="str">
        <f t="shared" si="18"/>
        <v/>
      </c>
      <c r="BI15" s="56" t="str">
        <f t="shared" si="18"/>
        <v/>
      </c>
      <c r="BJ15" s="56" t="str">
        <f t="shared" si="18"/>
        <v/>
      </c>
      <c r="BK15" s="56" t="str">
        <f t="shared" si="18"/>
        <v/>
      </c>
      <c r="BL15" s="56" t="str">
        <f t="shared" si="18"/>
        <v/>
      </c>
      <c r="BM15" s="56" t="str">
        <f t="shared" si="18"/>
        <v/>
      </c>
      <c r="BN15" s="56" t="str">
        <f t="shared" si="18"/>
        <v/>
      </c>
      <c r="BO15" s="56" t="str">
        <f t="shared" si="18"/>
        <v/>
      </c>
      <c r="BP15" s="56" t="str">
        <f t="shared" si="18"/>
        <v/>
      </c>
      <c r="BQ15" s="56" t="str">
        <f t="shared" si="18"/>
        <v/>
      </c>
      <c r="BR15" s="56">
        <f t="shared" si="18"/>
        <v>0</v>
      </c>
      <c r="BS15" s="56"/>
    </row>
    <row r="16" ht="16.5" customHeight="1">
      <c r="A16" s="107"/>
      <c r="B16" s="110" t="s">
        <v>258</v>
      </c>
      <c r="C16" s="86" t="s">
        <v>73</v>
      </c>
      <c r="D16" s="186"/>
      <c r="E16" s="86" t="s">
        <v>257</v>
      </c>
      <c r="F16" s="168">
        <v>10.0</v>
      </c>
      <c r="G16" s="89">
        <v>100.0</v>
      </c>
      <c r="H16" s="90"/>
      <c r="I16" s="91"/>
      <c r="J16" s="109"/>
      <c r="K16" s="93"/>
      <c r="L16" s="94"/>
      <c r="M16" s="95"/>
      <c r="N16" s="96"/>
      <c r="O16" s="97"/>
      <c r="P16" s="98"/>
      <c r="Q16" s="99"/>
      <c r="R16" s="100"/>
      <c r="S16" s="226"/>
      <c r="T16" s="101"/>
      <c r="U16" s="227"/>
      <c r="V16" s="23">
        <f t="shared" si="2"/>
        <v>0</v>
      </c>
      <c r="W16" s="25">
        <f t="shared" si="3"/>
        <v>0</v>
      </c>
      <c r="X16" s="56">
        <f t="shared" si="4"/>
        <v>0</v>
      </c>
      <c r="Y16" s="56"/>
      <c r="Z16" s="56"/>
      <c r="AA16" s="56"/>
      <c r="AB16" s="56">
        <f t="shared" ref="AB16:AB18" si="20">$X16*10</f>
        <v>0</v>
      </c>
      <c r="AC16" s="56"/>
      <c r="AD16" s="56"/>
      <c r="AE16" s="56"/>
      <c r="AF16" s="106"/>
      <c r="AG16" s="56"/>
      <c r="AH16" s="228">
        <v>4.0</v>
      </c>
      <c r="AI16" s="228">
        <v>6.0</v>
      </c>
      <c r="AJ16" s="56"/>
      <c r="AK16" s="56"/>
      <c r="AL16" s="56"/>
      <c r="AM16" s="56"/>
      <c r="AN16" s="56"/>
      <c r="AO16" s="56"/>
      <c r="AP16" s="56"/>
      <c r="AQ16" s="56"/>
      <c r="AR16" s="56"/>
      <c r="AS16" s="56"/>
      <c r="AT16" s="56"/>
      <c r="AU16" s="56"/>
      <c r="AV16" s="56"/>
      <c r="AW16" s="56"/>
      <c r="AX16" s="228">
        <v>10.0</v>
      </c>
      <c r="AY16" s="228"/>
      <c r="AZ16" s="104"/>
      <c r="BA16" s="56" t="str">
        <f t="shared" ref="BA16:BR16" si="19">IF(AG16="","",$X16*AG16)</f>
        <v/>
      </c>
      <c r="BB16" s="56">
        <f t="shared" si="19"/>
        <v>0</v>
      </c>
      <c r="BC16" s="56">
        <f t="shared" si="19"/>
        <v>0</v>
      </c>
      <c r="BD16" s="56" t="str">
        <f t="shared" si="19"/>
        <v/>
      </c>
      <c r="BE16" s="56" t="str">
        <f t="shared" si="19"/>
        <v/>
      </c>
      <c r="BF16" s="56" t="str">
        <f t="shared" si="19"/>
        <v/>
      </c>
      <c r="BG16" s="56" t="str">
        <f t="shared" si="19"/>
        <v/>
      </c>
      <c r="BH16" s="56" t="str">
        <f t="shared" si="19"/>
        <v/>
      </c>
      <c r="BI16" s="56" t="str">
        <f t="shared" si="19"/>
        <v/>
      </c>
      <c r="BJ16" s="56" t="str">
        <f t="shared" si="19"/>
        <v/>
      </c>
      <c r="BK16" s="56" t="str">
        <f t="shared" si="19"/>
        <v/>
      </c>
      <c r="BL16" s="56" t="str">
        <f t="shared" si="19"/>
        <v/>
      </c>
      <c r="BM16" s="56" t="str">
        <f t="shared" si="19"/>
        <v/>
      </c>
      <c r="BN16" s="56" t="str">
        <f t="shared" si="19"/>
        <v/>
      </c>
      <c r="BO16" s="56" t="str">
        <f t="shared" si="19"/>
        <v/>
      </c>
      <c r="BP16" s="56" t="str">
        <f t="shared" si="19"/>
        <v/>
      </c>
      <c r="BQ16" s="56" t="str">
        <f t="shared" si="19"/>
        <v/>
      </c>
      <c r="BR16" s="56">
        <f t="shared" si="19"/>
        <v>0</v>
      </c>
      <c r="BS16" s="56"/>
    </row>
    <row r="17" ht="17.25" customHeight="1">
      <c r="A17" s="107"/>
      <c r="B17" s="110" t="s">
        <v>259</v>
      </c>
      <c r="C17" s="86" t="s">
        <v>73</v>
      </c>
      <c r="D17" s="230"/>
      <c r="E17" s="86" t="s">
        <v>257</v>
      </c>
      <c r="F17" s="168">
        <v>10.0</v>
      </c>
      <c r="G17" s="89">
        <v>92.5</v>
      </c>
      <c r="H17" s="90"/>
      <c r="I17" s="91"/>
      <c r="J17" s="109"/>
      <c r="K17" s="93"/>
      <c r="L17" s="94"/>
      <c r="M17" s="95"/>
      <c r="N17" s="96"/>
      <c r="O17" s="97"/>
      <c r="P17" s="98"/>
      <c r="Q17" s="99"/>
      <c r="R17" s="100"/>
      <c r="S17" s="226"/>
      <c r="T17" s="101"/>
      <c r="U17" s="227"/>
      <c r="V17" s="23">
        <f t="shared" si="2"/>
        <v>0</v>
      </c>
      <c r="W17" s="25">
        <f t="shared" si="3"/>
        <v>0</v>
      </c>
      <c r="X17" s="56">
        <f t="shared" si="4"/>
        <v>0</v>
      </c>
      <c r="Y17" s="56"/>
      <c r="Z17" s="56"/>
      <c r="AA17" s="56"/>
      <c r="AB17" s="56">
        <f t="shared" si="20"/>
        <v>0</v>
      </c>
      <c r="AC17" s="56"/>
      <c r="AD17" s="56"/>
      <c r="AE17" s="56"/>
      <c r="AF17" s="106"/>
      <c r="AG17" s="56"/>
      <c r="AH17" s="228">
        <v>10.0</v>
      </c>
      <c r="AI17" s="56"/>
      <c r="AJ17" s="56"/>
      <c r="AK17" s="56"/>
      <c r="AL17" s="56"/>
      <c r="AM17" s="56"/>
      <c r="AN17" s="56"/>
      <c r="AO17" s="56"/>
      <c r="AP17" s="56"/>
      <c r="AQ17" s="56"/>
      <c r="AR17" s="56"/>
      <c r="AS17" s="56"/>
      <c r="AT17" s="56"/>
      <c r="AU17" s="56"/>
      <c r="AV17" s="56"/>
      <c r="AW17" s="56"/>
      <c r="AX17" s="228">
        <v>10.0</v>
      </c>
      <c r="AY17" s="228"/>
      <c r="AZ17" s="104"/>
      <c r="BA17" s="56" t="str">
        <f t="shared" ref="BA17:BR17" si="21">IF(AG17="","",$X17*AG17)</f>
        <v/>
      </c>
      <c r="BB17" s="56">
        <f t="shared" si="21"/>
        <v>0</v>
      </c>
      <c r="BC17" s="56" t="str">
        <f t="shared" si="21"/>
        <v/>
      </c>
      <c r="BD17" s="56" t="str">
        <f t="shared" si="21"/>
        <v/>
      </c>
      <c r="BE17" s="56" t="str">
        <f t="shared" si="21"/>
        <v/>
      </c>
      <c r="BF17" s="56" t="str">
        <f t="shared" si="21"/>
        <v/>
      </c>
      <c r="BG17" s="56" t="str">
        <f t="shared" si="21"/>
        <v/>
      </c>
      <c r="BH17" s="56" t="str">
        <f t="shared" si="21"/>
        <v/>
      </c>
      <c r="BI17" s="56" t="str">
        <f t="shared" si="21"/>
        <v/>
      </c>
      <c r="BJ17" s="56" t="str">
        <f t="shared" si="21"/>
        <v/>
      </c>
      <c r="BK17" s="56" t="str">
        <f t="shared" si="21"/>
        <v/>
      </c>
      <c r="BL17" s="56" t="str">
        <f t="shared" si="21"/>
        <v/>
      </c>
      <c r="BM17" s="56" t="str">
        <f t="shared" si="21"/>
        <v/>
      </c>
      <c r="BN17" s="56" t="str">
        <f t="shared" si="21"/>
        <v/>
      </c>
      <c r="BO17" s="56" t="str">
        <f t="shared" si="21"/>
        <v/>
      </c>
      <c r="BP17" s="56" t="str">
        <f t="shared" si="21"/>
        <v/>
      </c>
      <c r="BQ17" s="56" t="str">
        <f t="shared" si="21"/>
        <v/>
      </c>
      <c r="BR17" s="56">
        <f t="shared" si="21"/>
        <v>0</v>
      </c>
      <c r="BS17" s="56"/>
    </row>
    <row r="18" ht="15.75" customHeight="1">
      <c r="A18" s="107"/>
      <c r="B18" s="110" t="s">
        <v>260</v>
      </c>
      <c r="C18" s="86" t="s">
        <v>73</v>
      </c>
      <c r="D18" s="230"/>
      <c r="E18" s="86" t="s">
        <v>257</v>
      </c>
      <c r="F18" s="168">
        <v>10.0</v>
      </c>
      <c r="G18" s="89">
        <v>97.5</v>
      </c>
      <c r="H18" s="90"/>
      <c r="I18" s="91"/>
      <c r="J18" s="109"/>
      <c r="K18" s="93"/>
      <c r="L18" s="94"/>
      <c r="M18" s="95"/>
      <c r="N18" s="96"/>
      <c r="O18" s="97"/>
      <c r="P18" s="98"/>
      <c r="Q18" s="99"/>
      <c r="R18" s="100"/>
      <c r="S18" s="226"/>
      <c r="T18" s="101"/>
      <c r="U18" s="227"/>
      <c r="V18" s="23">
        <f t="shared" si="2"/>
        <v>0</v>
      </c>
      <c r="W18" s="25">
        <f t="shared" si="3"/>
        <v>0</v>
      </c>
      <c r="X18" s="56">
        <f t="shared" si="4"/>
        <v>0</v>
      </c>
      <c r="Y18" s="56"/>
      <c r="Z18" s="56"/>
      <c r="AA18" s="56"/>
      <c r="AB18" s="56">
        <f t="shared" si="20"/>
        <v>0</v>
      </c>
      <c r="AC18" s="56"/>
      <c r="AD18" s="56"/>
      <c r="AE18" s="56"/>
      <c r="AF18" s="106"/>
      <c r="AG18" s="56"/>
      <c r="AH18" s="228">
        <v>5.0</v>
      </c>
      <c r="AI18" s="228">
        <v>5.0</v>
      </c>
      <c r="AJ18" s="56"/>
      <c r="AK18" s="56"/>
      <c r="AL18" s="56"/>
      <c r="AM18" s="56"/>
      <c r="AN18" s="56"/>
      <c r="AO18" s="56"/>
      <c r="AP18" s="56"/>
      <c r="AQ18" s="56"/>
      <c r="AR18" s="56"/>
      <c r="AS18" s="56"/>
      <c r="AT18" s="56"/>
      <c r="AU18" s="56"/>
      <c r="AV18" s="56"/>
      <c r="AW18" s="56"/>
      <c r="AX18" s="228">
        <v>10.0</v>
      </c>
      <c r="AY18" s="228"/>
      <c r="AZ18" s="104"/>
      <c r="BA18" s="56" t="str">
        <f t="shared" ref="BA18:BR18" si="22">IF(AG18="","",$X18*AG18)</f>
        <v/>
      </c>
      <c r="BB18" s="56">
        <f t="shared" si="22"/>
        <v>0</v>
      </c>
      <c r="BC18" s="56">
        <f t="shared" si="22"/>
        <v>0</v>
      </c>
      <c r="BD18" s="56" t="str">
        <f t="shared" si="22"/>
        <v/>
      </c>
      <c r="BE18" s="56" t="str">
        <f t="shared" si="22"/>
        <v/>
      </c>
      <c r="BF18" s="56" t="str">
        <f t="shared" si="22"/>
        <v/>
      </c>
      <c r="BG18" s="56" t="str">
        <f t="shared" si="22"/>
        <v/>
      </c>
      <c r="BH18" s="56" t="str">
        <f t="shared" si="22"/>
        <v/>
      </c>
      <c r="BI18" s="56" t="str">
        <f t="shared" si="22"/>
        <v/>
      </c>
      <c r="BJ18" s="56" t="str">
        <f t="shared" si="22"/>
        <v/>
      </c>
      <c r="BK18" s="56" t="str">
        <f t="shared" si="22"/>
        <v/>
      </c>
      <c r="BL18" s="56" t="str">
        <f t="shared" si="22"/>
        <v/>
      </c>
      <c r="BM18" s="56" t="str">
        <f t="shared" si="22"/>
        <v/>
      </c>
      <c r="BN18" s="56" t="str">
        <f t="shared" si="22"/>
        <v/>
      </c>
      <c r="BO18" s="56" t="str">
        <f t="shared" si="22"/>
        <v/>
      </c>
      <c r="BP18" s="56" t="str">
        <f t="shared" si="22"/>
        <v/>
      </c>
      <c r="BQ18" s="56" t="str">
        <f t="shared" si="22"/>
        <v/>
      </c>
      <c r="BR18" s="56">
        <f t="shared" si="22"/>
        <v>0</v>
      </c>
      <c r="BS18" s="56"/>
    </row>
    <row r="19" ht="16.5" customHeight="1">
      <c r="A19" s="107"/>
      <c r="B19" s="110" t="s">
        <v>261</v>
      </c>
      <c r="C19" s="86" t="s">
        <v>72</v>
      </c>
      <c r="D19" s="186"/>
      <c r="E19" s="86" t="s">
        <v>249</v>
      </c>
      <c r="F19" s="168">
        <v>10.0</v>
      </c>
      <c r="G19" s="89">
        <v>82.5</v>
      </c>
      <c r="H19" s="90"/>
      <c r="I19" s="91"/>
      <c r="J19" s="109"/>
      <c r="K19" s="93"/>
      <c r="L19" s="94"/>
      <c r="M19" s="95"/>
      <c r="N19" s="96"/>
      <c r="O19" s="97"/>
      <c r="P19" s="98"/>
      <c r="Q19" s="99"/>
      <c r="R19" s="100"/>
      <c r="S19" s="226"/>
      <c r="T19" s="101"/>
      <c r="U19" s="227"/>
      <c r="V19" s="23">
        <f t="shared" si="2"/>
        <v>0</v>
      </c>
      <c r="W19" s="25">
        <f t="shared" si="3"/>
        <v>0</v>
      </c>
      <c r="X19" s="56">
        <f t="shared" si="4"/>
        <v>0</v>
      </c>
      <c r="Y19" s="56"/>
      <c r="Z19" s="56"/>
      <c r="AA19" s="56">
        <f>$X19*10</f>
        <v>0</v>
      </c>
      <c r="AB19" s="56"/>
      <c r="AC19" s="56"/>
      <c r="AD19" s="56"/>
      <c r="AE19" s="56"/>
      <c r="AF19" s="106"/>
      <c r="AG19" s="56"/>
      <c r="AH19" s="228">
        <v>10.0</v>
      </c>
      <c r="AI19" s="56"/>
      <c r="AJ19" s="56"/>
      <c r="AK19" s="56"/>
      <c r="AL19" s="56"/>
      <c r="AM19" s="56"/>
      <c r="AN19" s="56"/>
      <c r="AO19" s="56"/>
      <c r="AP19" s="56"/>
      <c r="AQ19" s="56"/>
      <c r="AR19" s="56"/>
      <c r="AS19" s="56"/>
      <c r="AT19" s="56"/>
      <c r="AU19" s="56"/>
      <c r="AV19" s="56"/>
      <c r="AW19" s="56"/>
      <c r="AX19" s="228">
        <v>10.0</v>
      </c>
      <c r="AY19" s="228"/>
      <c r="AZ19" s="104"/>
      <c r="BA19" s="56" t="str">
        <f t="shared" ref="BA19:BR19" si="23">IF(AG19="","",$X19*AG19)</f>
        <v/>
      </c>
      <c r="BB19" s="56">
        <f t="shared" si="23"/>
        <v>0</v>
      </c>
      <c r="BC19" s="56" t="str">
        <f t="shared" si="23"/>
        <v/>
      </c>
      <c r="BD19" s="56" t="str">
        <f t="shared" si="23"/>
        <v/>
      </c>
      <c r="BE19" s="56" t="str">
        <f t="shared" si="23"/>
        <v/>
      </c>
      <c r="BF19" s="56" t="str">
        <f t="shared" si="23"/>
        <v/>
      </c>
      <c r="BG19" s="56" t="str">
        <f t="shared" si="23"/>
        <v/>
      </c>
      <c r="BH19" s="56" t="str">
        <f t="shared" si="23"/>
        <v/>
      </c>
      <c r="BI19" s="56" t="str">
        <f t="shared" si="23"/>
        <v/>
      </c>
      <c r="BJ19" s="56" t="str">
        <f t="shared" si="23"/>
        <v/>
      </c>
      <c r="BK19" s="56" t="str">
        <f t="shared" si="23"/>
        <v/>
      </c>
      <c r="BL19" s="56" t="str">
        <f t="shared" si="23"/>
        <v/>
      </c>
      <c r="BM19" s="56" t="str">
        <f t="shared" si="23"/>
        <v/>
      </c>
      <c r="BN19" s="56" t="str">
        <f t="shared" si="23"/>
        <v/>
      </c>
      <c r="BO19" s="56" t="str">
        <f t="shared" si="23"/>
        <v/>
      </c>
      <c r="BP19" s="56" t="str">
        <f t="shared" si="23"/>
        <v/>
      </c>
      <c r="BQ19" s="56" t="str">
        <f t="shared" si="23"/>
        <v/>
      </c>
      <c r="BR19" s="56">
        <f t="shared" si="23"/>
        <v>0</v>
      </c>
      <c r="BS19" s="56"/>
    </row>
    <row r="20" ht="15.75" customHeight="1">
      <c r="A20" s="107"/>
      <c r="B20" s="110" t="s">
        <v>262</v>
      </c>
      <c r="C20" s="86" t="s">
        <v>73</v>
      </c>
      <c r="D20" s="186"/>
      <c r="E20" s="86" t="s">
        <v>249</v>
      </c>
      <c r="F20" s="168">
        <v>10.0</v>
      </c>
      <c r="G20" s="89">
        <v>92.5</v>
      </c>
      <c r="H20" s="90"/>
      <c r="I20" s="91"/>
      <c r="J20" s="109"/>
      <c r="K20" s="93"/>
      <c r="L20" s="94"/>
      <c r="M20" s="95"/>
      <c r="N20" s="96"/>
      <c r="O20" s="97"/>
      <c r="P20" s="98"/>
      <c r="Q20" s="99"/>
      <c r="R20" s="100"/>
      <c r="S20" s="226"/>
      <c r="T20" s="101"/>
      <c r="U20" s="227"/>
      <c r="V20" s="23">
        <f t="shared" si="2"/>
        <v>0</v>
      </c>
      <c r="W20" s="25">
        <f t="shared" si="3"/>
        <v>0</v>
      </c>
      <c r="X20" s="56">
        <f t="shared" si="4"/>
        <v>0</v>
      </c>
      <c r="Y20" s="56"/>
      <c r="Z20" s="56"/>
      <c r="AA20" s="56"/>
      <c r="AB20" s="56">
        <f>$X20*10</f>
        <v>0</v>
      </c>
      <c r="AC20" s="56"/>
      <c r="AD20" s="56"/>
      <c r="AE20" s="56"/>
      <c r="AF20" s="106"/>
      <c r="AG20" s="56"/>
      <c r="AH20" s="228">
        <v>2.0</v>
      </c>
      <c r="AI20" s="228">
        <v>8.0</v>
      </c>
      <c r="AJ20" s="56"/>
      <c r="AK20" s="56"/>
      <c r="AL20" s="56"/>
      <c r="AM20" s="56"/>
      <c r="AN20" s="56"/>
      <c r="AO20" s="56"/>
      <c r="AP20" s="56"/>
      <c r="AQ20" s="56"/>
      <c r="AR20" s="56"/>
      <c r="AS20" s="56"/>
      <c r="AT20" s="56"/>
      <c r="AU20" s="56"/>
      <c r="AV20" s="56"/>
      <c r="AW20" s="56"/>
      <c r="AX20" s="228">
        <v>10.0</v>
      </c>
      <c r="AY20" s="228"/>
      <c r="AZ20" s="104"/>
      <c r="BA20" s="56" t="str">
        <f t="shared" ref="BA20:BR20" si="24">IF(AG20="","",$X20*AG20)</f>
        <v/>
      </c>
      <c r="BB20" s="56">
        <f t="shared" si="24"/>
        <v>0</v>
      </c>
      <c r="BC20" s="56">
        <f t="shared" si="24"/>
        <v>0</v>
      </c>
      <c r="BD20" s="56" t="str">
        <f t="shared" si="24"/>
        <v/>
      </c>
      <c r="BE20" s="56" t="str">
        <f t="shared" si="24"/>
        <v/>
      </c>
      <c r="BF20" s="56" t="str">
        <f t="shared" si="24"/>
        <v/>
      </c>
      <c r="BG20" s="56" t="str">
        <f t="shared" si="24"/>
        <v/>
      </c>
      <c r="BH20" s="56" t="str">
        <f t="shared" si="24"/>
        <v/>
      </c>
      <c r="BI20" s="56" t="str">
        <f t="shared" si="24"/>
        <v/>
      </c>
      <c r="BJ20" s="56" t="str">
        <f t="shared" si="24"/>
        <v/>
      </c>
      <c r="BK20" s="56" t="str">
        <f t="shared" si="24"/>
        <v/>
      </c>
      <c r="BL20" s="56" t="str">
        <f t="shared" si="24"/>
        <v/>
      </c>
      <c r="BM20" s="56" t="str">
        <f t="shared" si="24"/>
        <v/>
      </c>
      <c r="BN20" s="56" t="str">
        <f t="shared" si="24"/>
        <v/>
      </c>
      <c r="BO20" s="56" t="str">
        <f t="shared" si="24"/>
        <v/>
      </c>
      <c r="BP20" s="56" t="str">
        <f t="shared" si="24"/>
        <v/>
      </c>
      <c r="BQ20" s="56" t="str">
        <f t="shared" si="24"/>
        <v/>
      </c>
      <c r="BR20" s="56">
        <f t="shared" si="24"/>
        <v>0</v>
      </c>
      <c r="BS20" s="56"/>
    </row>
    <row r="21" ht="17.25" customHeight="1">
      <c r="A21" s="107"/>
      <c r="B21" s="110" t="s">
        <v>263</v>
      </c>
      <c r="C21" s="86" t="s">
        <v>264</v>
      </c>
      <c r="D21" s="186"/>
      <c r="E21" s="86" t="s">
        <v>249</v>
      </c>
      <c r="F21" s="168">
        <v>5.0</v>
      </c>
      <c r="G21" s="89">
        <v>92.5</v>
      </c>
      <c r="H21" s="90"/>
      <c r="I21" s="91"/>
      <c r="J21" s="109"/>
      <c r="K21" s="93"/>
      <c r="L21" s="94"/>
      <c r="M21" s="95"/>
      <c r="N21" s="96"/>
      <c r="O21" s="97"/>
      <c r="P21" s="98"/>
      <c r="Q21" s="99"/>
      <c r="R21" s="100"/>
      <c r="S21" s="226"/>
      <c r="T21" s="101"/>
      <c r="U21" s="227"/>
      <c r="V21" s="23">
        <f t="shared" si="2"/>
        <v>0</v>
      </c>
      <c r="W21" s="25">
        <f t="shared" si="3"/>
        <v>0</v>
      </c>
      <c r="X21" s="56">
        <f t="shared" si="4"/>
        <v>0</v>
      </c>
      <c r="Y21" s="56"/>
      <c r="Z21" s="56"/>
      <c r="AA21" s="56"/>
      <c r="AB21" s="56">
        <f t="shared" ref="AB21:AB23" si="26">$X21*5</f>
        <v>0</v>
      </c>
      <c r="AC21" s="56"/>
      <c r="AD21" s="56"/>
      <c r="AE21" s="56"/>
      <c r="AF21" s="106"/>
      <c r="AG21" s="56"/>
      <c r="AH21" s="228">
        <v>4.0</v>
      </c>
      <c r="AI21" s="228">
        <v>1.0</v>
      </c>
      <c r="AJ21" s="56"/>
      <c r="AK21" s="56"/>
      <c r="AL21" s="56"/>
      <c r="AM21" s="56"/>
      <c r="AN21" s="56"/>
      <c r="AO21" s="56"/>
      <c r="AP21" s="56"/>
      <c r="AQ21" s="56"/>
      <c r="AR21" s="56"/>
      <c r="AS21" s="56"/>
      <c r="AT21" s="56"/>
      <c r="AU21" s="56"/>
      <c r="AV21" s="56"/>
      <c r="AW21" s="56"/>
      <c r="AX21" s="228">
        <v>10.0</v>
      </c>
      <c r="AY21" s="228"/>
      <c r="AZ21" s="104"/>
      <c r="BA21" s="56" t="str">
        <f t="shared" ref="BA21:BR21" si="25">IF(AG21="","",$X21*AG21)</f>
        <v/>
      </c>
      <c r="BB21" s="56">
        <f t="shared" si="25"/>
        <v>0</v>
      </c>
      <c r="BC21" s="56">
        <f t="shared" si="25"/>
        <v>0</v>
      </c>
      <c r="BD21" s="56" t="str">
        <f t="shared" si="25"/>
        <v/>
      </c>
      <c r="BE21" s="56" t="str">
        <f t="shared" si="25"/>
        <v/>
      </c>
      <c r="BF21" s="56" t="str">
        <f t="shared" si="25"/>
        <v/>
      </c>
      <c r="BG21" s="56" t="str">
        <f t="shared" si="25"/>
        <v/>
      </c>
      <c r="BH21" s="56" t="str">
        <f t="shared" si="25"/>
        <v/>
      </c>
      <c r="BI21" s="56" t="str">
        <f t="shared" si="25"/>
        <v/>
      </c>
      <c r="BJ21" s="56" t="str">
        <f t="shared" si="25"/>
        <v/>
      </c>
      <c r="BK21" s="56" t="str">
        <f t="shared" si="25"/>
        <v/>
      </c>
      <c r="BL21" s="56" t="str">
        <f t="shared" si="25"/>
        <v/>
      </c>
      <c r="BM21" s="56" t="str">
        <f t="shared" si="25"/>
        <v/>
      </c>
      <c r="BN21" s="56" t="str">
        <f t="shared" si="25"/>
        <v/>
      </c>
      <c r="BO21" s="56" t="str">
        <f t="shared" si="25"/>
        <v/>
      </c>
      <c r="BP21" s="56" t="str">
        <f t="shared" si="25"/>
        <v/>
      </c>
      <c r="BQ21" s="56" t="str">
        <f t="shared" si="25"/>
        <v/>
      </c>
      <c r="BR21" s="56">
        <f t="shared" si="25"/>
        <v>0</v>
      </c>
      <c r="BS21" s="56"/>
    </row>
    <row r="22" ht="17.25" customHeight="1">
      <c r="A22" s="107"/>
      <c r="B22" s="110" t="s">
        <v>265</v>
      </c>
      <c r="C22" s="86" t="s">
        <v>266</v>
      </c>
      <c r="D22" s="186"/>
      <c r="E22" s="86" t="s">
        <v>249</v>
      </c>
      <c r="F22" s="168">
        <v>5.0</v>
      </c>
      <c r="G22" s="89">
        <v>82.5</v>
      </c>
      <c r="H22" s="90"/>
      <c r="I22" s="91"/>
      <c r="J22" s="109"/>
      <c r="K22" s="93"/>
      <c r="L22" s="94"/>
      <c r="M22" s="95"/>
      <c r="N22" s="96"/>
      <c r="O22" s="97"/>
      <c r="P22" s="98"/>
      <c r="Q22" s="99"/>
      <c r="R22" s="100"/>
      <c r="S22" s="226"/>
      <c r="T22" s="101"/>
      <c r="U22" s="227"/>
      <c r="V22" s="23">
        <f t="shared" si="2"/>
        <v>0</v>
      </c>
      <c r="W22" s="25">
        <f t="shared" si="3"/>
        <v>0</v>
      </c>
      <c r="X22" s="56">
        <f t="shared" si="4"/>
        <v>0</v>
      </c>
      <c r="Y22" s="56"/>
      <c r="Z22" s="56"/>
      <c r="AA22" s="56"/>
      <c r="AB22" s="56">
        <f t="shared" si="26"/>
        <v>0</v>
      </c>
      <c r="AC22" s="56"/>
      <c r="AD22" s="56"/>
      <c r="AE22" s="56"/>
      <c r="AF22" s="106"/>
      <c r="AG22" s="228">
        <v>3.0</v>
      </c>
      <c r="AH22" s="228">
        <v>2.0</v>
      </c>
      <c r="AI22" s="56"/>
      <c r="AJ22" s="56"/>
      <c r="AK22" s="56"/>
      <c r="AL22" s="56"/>
      <c r="AM22" s="56"/>
      <c r="AN22" s="56"/>
      <c r="AO22" s="56"/>
      <c r="AP22" s="56"/>
      <c r="AQ22" s="56"/>
      <c r="AR22" s="56"/>
      <c r="AS22" s="56"/>
      <c r="AT22" s="56"/>
      <c r="AU22" s="56"/>
      <c r="AV22" s="56"/>
      <c r="AW22" s="56"/>
      <c r="AX22" s="228">
        <v>10.0</v>
      </c>
      <c r="AY22" s="228"/>
      <c r="AZ22" s="104"/>
      <c r="BA22" s="56">
        <f t="shared" ref="BA22:BR22" si="27">IF(AG22="","",$X22*AG22)</f>
        <v>0</v>
      </c>
      <c r="BB22" s="56">
        <f t="shared" si="27"/>
        <v>0</v>
      </c>
      <c r="BC22" s="56" t="str">
        <f t="shared" si="27"/>
        <v/>
      </c>
      <c r="BD22" s="56" t="str">
        <f t="shared" si="27"/>
        <v/>
      </c>
      <c r="BE22" s="56" t="str">
        <f t="shared" si="27"/>
        <v/>
      </c>
      <c r="BF22" s="56" t="str">
        <f t="shared" si="27"/>
        <v/>
      </c>
      <c r="BG22" s="56" t="str">
        <f t="shared" si="27"/>
        <v/>
      </c>
      <c r="BH22" s="56" t="str">
        <f t="shared" si="27"/>
        <v/>
      </c>
      <c r="BI22" s="56" t="str">
        <f t="shared" si="27"/>
        <v/>
      </c>
      <c r="BJ22" s="56" t="str">
        <f t="shared" si="27"/>
        <v/>
      </c>
      <c r="BK22" s="56" t="str">
        <f t="shared" si="27"/>
        <v/>
      </c>
      <c r="BL22" s="56" t="str">
        <f t="shared" si="27"/>
        <v/>
      </c>
      <c r="BM22" s="56" t="str">
        <f t="shared" si="27"/>
        <v/>
      </c>
      <c r="BN22" s="56" t="str">
        <f t="shared" si="27"/>
        <v/>
      </c>
      <c r="BO22" s="56" t="str">
        <f t="shared" si="27"/>
        <v/>
      </c>
      <c r="BP22" s="56" t="str">
        <f t="shared" si="27"/>
        <v/>
      </c>
      <c r="BQ22" s="56" t="str">
        <f t="shared" si="27"/>
        <v/>
      </c>
      <c r="BR22" s="56">
        <f t="shared" si="27"/>
        <v>0</v>
      </c>
      <c r="BS22" s="56"/>
    </row>
    <row r="23" ht="15.75" customHeight="1">
      <c r="A23" s="107"/>
      <c r="B23" s="110" t="s">
        <v>267</v>
      </c>
      <c r="C23" s="86" t="s">
        <v>264</v>
      </c>
      <c r="D23" s="186"/>
      <c r="E23" s="86" t="s">
        <v>249</v>
      </c>
      <c r="F23" s="168">
        <v>5.0</v>
      </c>
      <c r="G23" s="89">
        <v>110.0</v>
      </c>
      <c r="H23" s="90"/>
      <c r="I23" s="91"/>
      <c r="J23" s="109"/>
      <c r="K23" s="93"/>
      <c r="L23" s="94"/>
      <c r="M23" s="95"/>
      <c r="N23" s="96"/>
      <c r="O23" s="97"/>
      <c r="P23" s="98"/>
      <c r="Q23" s="99"/>
      <c r="R23" s="100"/>
      <c r="S23" s="226"/>
      <c r="T23" s="101"/>
      <c r="U23" s="227"/>
      <c r="V23" s="23">
        <f t="shared" si="2"/>
        <v>0</v>
      </c>
      <c r="W23" s="25">
        <f t="shared" si="3"/>
        <v>0</v>
      </c>
      <c r="X23" s="56">
        <f t="shared" si="4"/>
        <v>0</v>
      </c>
      <c r="Y23" s="56"/>
      <c r="Z23" s="56"/>
      <c r="AA23" s="56"/>
      <c r="AB23" s="56">
        <f t="shared" si="26"/>
        <v>0</v>
      </c>
      <c r="AC23" s="56"/>
      <c r="AD23" s="56"/>
      <c r="AE23" s="56"/>
      <c r="AF23" s="106"/>
      <c r="AG23" s="56"/>
      <c r="AH23" s="228">
        <v>2.0</v>
      </c>
      <c r="AI23" s="228">
        <v>3.0</v>
      </c>
      <c r="AJ23" s="56"/>
      <c r="AK23" s="56"/>
      <c r="AL23" s="56"/>
      <c r="AM23" s="56"/>
      <c r="AN23" s="56"/>
      <c r="AO23" s="56"/>
      <c r="AP23" s="56"/>
      <c r="AQ23" s="56"/>
      <c r="AR23" s="56"/>
      <c r="AS23" s="56"/>
      <c r="AT23" s="56"/>
      <c r="AU23" s="56"/>
      <c r="AV23" s="56"/>
      <c r="AW23" s="56"/>
      <c r="AX23" s="228">
        <v>12.0</v>
      </c>
      <c r="AY23" s="228"/>
      <c r="AZ23" s="104"/>
      <c r="BA23" s="56" t="str">
        <f t="shared" ref="BA23:BR23" si="28">IF(AG23="","",$X23*AG23)</f>
        <v/>
      </c>
      <c r="BB23" s="56">
        <f t="shared" si="28"/>
        <v>0</v>
      </c>
      <c r="BC23" s="56">
        <f t="shared" si="28"/>
        <v>0</v>
      </c>
      <c r="BD23" s="56" t="str">
        <f t="shared" si="28"/>
        <v/>
      </c>
      <c r="BE23" s="56" t="str">
        <f t="shared" si="28"/>
        <v/>
      </c>
      <c r="BF23" s="56" t="str">
        <f t="shared" si="28"/>
        <v/>
      </c>
      <c r="BG23" s="56" t="str">
        <f t="shared" si="28"/>
        <v/>
      </c>
      <c r="BH23" s="56" t="str">
        <f t="shared" si="28"/>
        <v/>
      </c>
      <c r="BI23" s="56" t="str">
        <f t="shared" si="28"/>
        <v/>
      </c>
      <c r="BJ23" s="56" t="str">
        <f t="shared" si="28"/>
        <v/>
      </c>
      <c r="BK23" s="56" t="str">
        <f t="shared" si="28"/>
        <v/>
      </c>
      <c r="BL23" s="56" t="str">
        <f t="shared" si="28"/>
        <v/>
      </c>
      <c r="BM23" s="56" t="str">
        <f t="shared" si="28"/>
        <v/>
      </c>
      <c r="BN23" s="56" t="str">
        <f t="shared" si="28"/>
        <v/>
      </c>
      <c r="BO23" s="56" t="str">
        <f t="shared" si="28"/>
        <v/>
      </c>
      <c r="BP23" s="56" t="str">
        <f t="shared" si="28"/>
        <v/>
      </c>
      <c r="BQ23" s="56" t="str">
        <f t="shared" si="28"/>
        <v/>
      </c>
      <c r="BR23" s="56">
        <f t="shared" si="28"/>
        <v>0</v>
      </c>
      <c r="BS23" s="56"/>
    </row>
    <row r="24" ht="16.5" customHeight="1">
      <c r="A24" s="107"/>
      <c r="B24" s="110" t="s">
        <v>268</v>
      </c>
      <c r="C24" s="86" t="s">
        <v>74</v>
      </c>
      <c r="D24" s="186"/>
      <c r="E24" s="86" t="s">
        <v>249</v>
      </c>
      <c r="F24" s="168">
        <v>5.0</v>
      </c>
      <c r="G24" s="89">
        <v>102.5</v>
      </c>
      <c r="H24" s="90"/>
      <c r="I24" s="91"/>
      <c r="J24" s="109"/>
      <c r="K24" s="93"/>
      <c r="L24" s="94"/>
      <c r="M24" s="95"/>
      <c r="N24" s="96"/>
      <c r="O24" s="97"/>
      <c r="P24" s="98"/>
      <c r="Q24" s="99"/>
      <c r="R24" s="100"/>
      <c r="S24" s="226"/>
      <c r="T24" s="101"/>
      <c r="U24" s="227"/>
      <c r="V24" s="23">
        <f t="shared" si="2"/>
        <v>0</v>
      </c>
      <c r="W24" s="25">
        <f t="shared" si="3"/>
        <v>0</v>
      </c>
      <c r="X24" s="56">
        <f t="shared" si="4"/>
        <v>0</v>
      </c>
      <c r="Y24" s="56"/>
      <c r="Z24" s="56"/>
      <c r="AA24" s="56"/>
      <c r="AB24" s="56"/>
      <c r="AC24" s="56">
        <f>$X24*5</f>
        <v>0</v>
      </c>
      <c r="AD24" s="56"/>
      <c r="AE24" s="56"/>
      <c r="AF24" s="106"/>
      <c r="AG24" s="56"/>
      <c r="AH24" s="56"/>
      <c r="AI24" s="228">
        <v>5.0</v>
      </c>
      <c r="AJ24" s="56"/>
      <c r="AK24" s="56"/>
      <c r="AL24" s="56"/>
      <c r="AM24" s="56"/>
      <c r="AN24" s="56"/>
      <c r="AO24" s="56"/>
      <c r="AP24" s="56"/>
      <c r="AQ24" s="56"/>
      <c r="AR24" s="56"/>
      <c r="AS24" s="56"/>
      <c r="AT24" s="56"/>
      <c r="AU24" s="56"/>
      <c r="AV24" s="56"/>
      <c r="AW24" s="56"/>
      <c r="AX24" s="228">
        <v>5.0</v>
      </c>
      <c r="AY24" s="228"/>
      <c r="AZ24" s="104"/>
      <c r="BA24" s="56" t="str">
        <f t="shared" ref="BA24:BR24" si="29">IF(AG24="","",$X24*AG24)</f>
        <v/>
      </c>
      <c r="BB24" s="56" t="str">
        <f t="shared" si="29"/>
        <v/>
      </c>
      <c r="BC24" s="56">
        <f t="shared" si="29"/>
        <v>0</v>
      </c>
      <c r="BD24" s="56" t="str">
        <f t="shared" si="29"/>
        <v/>
      </c>
      <c r="BE24" s="56" t="str">
        <f t="shared" si="29"/>
        <v/>
      </c>
      <c r="BF24" s="56" t="str">
        <f t="shared" si="29"/>
        <v/>
      </c>
      <c r="BG24" s="56" t="str">
        <f t="shared" si="29"/>
        <v/>
      </c>
      <c r="BH24" s="56" t="str">
        <f t="shared" si="29"/>
        <v/>
      </c>
      <c r="BI24" s="56" t="str">
        <f t="shared" si="29"/>
        <v/>
      </c>
      <c r="BJ24" s="56" t="str">
        <f t="shared" si="29"/>
        <v/>
      </c>
      <c r="BK24" s="56" t="str">
        <f t="shared" si="29"/>
        <v/>
      </c>
      <c r="BL24" s="56" t="str">
        <f t="shared" si="29"/>
        <v/>
      </c>
      <c r="BM24" s="56" t="str">
        <f t="shared" si="29"/>
        <v/>
      </c>
      <c r="BN24" s="56" t="str">
        <f t="shared" si="29"/>
        <v/>
      </c>
      <c r="BO24" s="56" t="str">
        <f t="shared" si="29"/>
        <v/>
      </c>
      <c r="BP24" s="56" t="str">
        <f t="shared" si="29"/>
        <v/>
      </c>
      <c r="BQ24" s="56" t="str">
        <f t="shared" si="29"/>
        <v/>
      </c>
      <c r="BR24" s="56">
        <f t="shared" si="29"/>
        <v>0</v>
      </c>
      <c r="BS24" s="56"/>
    </row>
    <row r="25" ht="15.75" customHeight="1">
      <c r="A25" s="107"/>
      <c r="B25" s="110" t="s">
        <v>269</v>
      </c>
      <c r="C25" s="86" t="s">
        <v>72</v>
      </c>
      <c r="D25" s="186"/>
      <c r="E25" s="86" t="s">
        <v>270</v>
      </c>
      <c r="F25" s="168">
        <v>10.0</v>
      </c>
      <c r="G25" s="89">
        <v>82.5</v>
      </c>
      <c r="H25" s="90"/>
      <c r="I25" s="91"/>
      <c r="J25" s="109"/>
      <c r="K25" s="93"/>
      <c r="L25" s="94"/>
      <c r="M25" s="95"/>
      <c r="N25" s="96"/>
      <c r="O25" s="97"/>
      <c r="P25" s="98"/>
      <c r="Q25" s="99"/>
      <c r="R25" s="100"/>
      <c r="S25" s="226"/>
      <c r="T25" s="101"/>
      <c r="U25" s="227"/>
      <c r="V25" s="23">
        <f t="shared" si="2"/>
        <v>0</v>
      </c>
      <c r="W25" s="25">
        <f t="shared" si="3"/>
        <v>0</v>
      </c>
      <c r="X25" s="56">
        <f t="shared" si="4"/>
        <v>0</v>
      </c>
      <c r="Y25" s="56"/>
      <c r="Z25" s="56"/>
      <c r="AA25" s="56">
        <f>$X25*10</f>
        <v>0</v>
      </c>
      <c r="AB25" s="56"/>
      <c r="AC25" s="56"/>
      <c r="AD25" s="56"/>
      <c r="AE25" s="56"/>
      <c r="AF25" s="106"/>
      <c r="AG25" s="228">
        <v>1.0</v>
      </c>
      <c r="AH25" s="228">
        <v>9.0</v>
      </c>
      <c r="AI25" s="56"/>
      <c r="AJ25" s="56"/>
      <c r="AK25" s="56"/>
      <c r="AL25" s="56"/>
      <c r="AM25" s="56"/>
      <c r="AN25" s="56"/>
      <c r="AO25" s="56"/>
      <c r="AP25" s="56"/>
      <c r="AQ25" s="56"/>
      <c r="AR25" s="56"/>
      <c r="AS25" s="56"/>
      <c r="AT25" s="56"/>
      <c r="AU25" s="56"/>
      <c r="AV25" s="56"/>
      <c r="AW25" s="56"/>
      <c r="AX25" s="228">
        <v>10.0</v>
      </c>
      <c r="AY25" s="228"/>
      <c r="AZ25" s="104"/>
      <c r="BA25" s="56">
        <f t="shared" ref="BA25:BR25" si="30">IF(AG25="","",$X25*AG25)</f>
        <v>0</v>
      </c>
      <c r="BB25" s="56">
        <f t="shared" si="30"/>
        <v>0</v>
      </c>
      <c r="BC25" s="56" t="str">
        <f t="shared" si="30"/>
        <v/>
      </c>
      <c r="BD25" s="56" t="str">
        <f t="shared" si="30"/>
        <v/>
      </c>
      <c r="BE25" s="56" t="str">
        <f t="shared" si="30"/>
        <v/>
      </c>
      <c r="BF25" s="56" t="str">
        <f t="shared" si="30"/>
        <v/>
      </c>
      <c r="BG25" s="56" t="str">
        <f t="shared" si="30"/>
        <v/>
      </c>
      <c r="BH25" s="56" t="str">
        <f t="shared" si="30"/>
        <v/>
      </c>
      <c r="BI25" s="56" t="str">
        <f t="shared" si="30"/>
        <v/>
      </c>
      <c r="BJ25" s="56" t="str">
        <f t="shared" si="30"/>
        <v/>
      </c>
      <c r="BK25" s="56" t="str">
        <f t="shared" si="30"/>
        <v/>
      </c>
      <c r="BL25" s="56" t="str">
        <f t="shared" si="30"/>
        <v/>
      </c>
      <c r="BM25" s="56" t="str">
        <f t="shared" si="30"/>
        <v/>
      </c>
      <c r="BN25" s="56" t="str">
        <f t="shared" si="30"/>
        <v/>
      </c>
      <c r="BO25" s="56" t="str">
        <f t="shared" si="30"/>
        <v/>
      </c>
      <c r="BP25" s="56" t="str">
        <f t="shared" si="30"/>
        <v/>
      </c>
      <c r="BQ25" s="56" t="str">
        <f t="shared" si="30"/>
        <v/>
      </c>
      <c r="BR25" s="56">
        <f t="shared" si="30"/>
        <v>0</v>
      </c>
      <c r="BS25" s="56"/>
    </row>
    <row r="26" ht="17.25" customHeight="1">
      <c r="A26" s="107"/>
      <c r="B26" s="231" t="s">
        <v>271</v>
      </c>
      <c r="C26" s="86" t="s">
        <v>73</v>
      </c>
      <c r="D26" s="186"/>
      <c r="E26" s="86" t="s">
        <v>272</v>
      </c>
      <c r="F26" s="168">
        <v>10.0</v>
      </c>
      <c r="G26" s="89">
        <v>102.5</v>
      </c>
      <c r="H26" s="90"/>
      <c r="I26" s="91"/>
      <c r="J26" s="109"/>
      <c r="K26" s="93"/>
      <c r="L26" s="94"/>
      <c r="M26" s="95"/>
      <c r="N26" s="96"/>
      <c r="O26" s="97"/>
      <c r="P26" s="98"/>
      <c r="Q26" s="99"/>
      <c r="R26" s="100"/>
      <c r="S26" s="226"/>
      <c r="T26" s="101"/>
      <c r="U26" s="227"/>
      <c r="V26" s="23">
        <f t="shared" si="2"/>
        <v>0</v>
      </c>
      <c r="W26" s="25">
        <f t="shared" si="3"/>
        <v>0</v>
      </c>
      <c r="X26" s="56">
        <f t="shared" si="4"/>
        <v>0</v>
      </c>
      <c r="Y26" s="56"/>
      <c r="Z26" s="56"/>
      <c r="AA26" s="56"/>
      <c r="AB26" s="56">
        <f t="shared" ref="AB26:AB27" si="32">$X26*10</f>
        <v>0</v>
      </c>
      <c r="AC26" s="56"/>
      <c r="AD26" s="56"/>
      <c r="AE26" s="56"/>
      <c r="AF26" s="106"/>
      <c r="AG26" s="56"/>
      <c r="AH26" s="56"/>
      <c r="AI26" s="228">
        <v>7.0</v>
      </c>
      <c r="AJ26" s="228">
        <v>3.0</v>
      </c>
      <c r="AK26" s="56"/>
      <c r="AL26" s="56"/>
      <c r="AM26" s="56"/>
      <c r="AN26" s="56"/>
      <c r="AO26" s="56"/>
      <c r="AP26" s="56"/>
      <c r="AQ26" s="56"/>
      <c r="AR26" s="56"/>
      <c r="AS26" s="56"/>
      <c r="AT26" s="56"/>
      <c r="AU26" s="56"/>
      <c r="AV26" s="56"/>
      <c r="AW26" s="56"/>
      <c r="AX26" s="228">
        <v>6.0</v>
      </c>
      <c r="AY26" s="228"/>
      <c r="AZ26" s="104"/>
      <c r="BA26" s="56" t="str">
        <f t="shared" ref="BA26:BR26" si="31">IF(AG26="","",$X26*AG26)</f>
        <v/>
      </c>
      <c r="BB26" s="56" t="str">
        <f t="shared" si="31"/>
        <v/>
      </c>
      <c r="BC26" s="56">
        <f t="shared" si="31"/>
        <v>0</v>
      </c>
      <c r="BD26" s="56">
        <f t="shared" si="31"/>
        <v>0</v>
      </c>
      <c r="BE26" s="56" t="str">
        <f t="shared" si="31"/>
        <v/>
      </c>
      <c r="BF26" s="56" t="str">
        <f t="shared" si="31"/>
        <v/>
      </c>
      <c r="BG26" s="56" t="str">
        <f t="shared" si="31"/>
        <v/>
      </c>
      <c r="BH26" s="56" t="str">
        <f t="shared" si="31"/>
        <v/>
      </c>
      <c r="BI26" s="56" t="str">
        <f t="shared" si="31"/>
        <v/>
      </c>
      <c r="BJ26" s="56" t="str">
        <f t="shared" si="31"/>
        <v/>
      </c>
      <c r="BK26" s="56" t="str">
        <f t="shared" si="31"/>
        <v/>
      </c>
      <c r="BL26" s="56" t="str">
        <f t="shared" si="31"/>
        <v/>
      </c>
      <c r="BM26" s="56" t="str">
        <f t="shared" si="31"/>
        <v/>
      </c>
      <c r="BN26" s="56" t="str">
        <f t="shared" si="31"/>
        <v/>
      </c>
      <c r="BO26" s="56" t="str">
        <f t="shared" si="31"/>
        <v/>
      </c>
      <c r="BP26" s="56" t="str">
        <f t="shared" si="31"/>
        <v/>
      </c>
      <c r="BQ26" s="56" t="str">
        <f t="shared" si="31"/>
        <v/>
      </c>
      <c r="BR26" s="56">
        <f t="shared" si="31"/>
        <v>0</v>
      </c>
      <c r="BS26" s="56"/>
    </row>
    <row r="27" ht="15.75" customHeight="1">
      <c r="A27" s="107"/>
      <c r="B27" s="110" t="s">
        <v>273</v>
      </c>
      <c r="C27" s="86" t="s">
        <v>73</v>
      </c>
      <c r="D27" s="186"/>
      <c r="E27" s="86" t="s">
        <v>274</v>
      </c>
      <c r="F27" s="168">
        <v>10.0</v>
      </c>
      <c r="G27" s="89">
        <v>95.0</v>
      </c>
      <c r="H27" s="90"/>
      <c r="I27" s="91"/>
      <c r="J27" s="109"/>
      <c r="K27" s="93"/>
      <c r="L27" s="94"/>
      <c r="M27" s="95"/>
      <c r="N27" s="96"/>
      <c r="O27" s="97"/>
      <c r="P27" s="98"/>
      <c r="Q27" s="99"/>
      <c r="R27" s="100"/>
      <c r="S27" s="226"/>
      <c r="T27" s="101"/>
      <c r="U27" s="227"/>
      <c r="V27" s="23">
        <f t="shared" si="2"/>
        <v>0</v>
      </c>
      <c r="W27" s="25">
        <f t="shared" si="3"/>
        <v>0</v>
      </c>
      <c r="X27" s="56">
        <f t="shared" si="4"/>
        <v>0</v>
      </c>
      <c r="Y27" s="56"/>
      <c r="Z27" s="56"/>
      <c r="AA27" s="56"/>
      <c r="AB27" s="56">
        <f t="shared" si="32"/>
        <v>0</v>
      </c>
      <c r="AC27" s="56"/>
      <c r="AD27" s="56"/>
      <c r="AE27" s="56"/>
      <c r="AF27" s="106"/>
      <c r="AG27" s="56"/>
      <c r="AH27" s="56"/>
      <c r="AI27" s="228">
        <v>10.0</v>
      </c>
      <c r="AJ27" s="56"/>
      <c r="AK27" s="56"/>
      <c r="AL27" s="56"/>
      <c r="AM27" s="56"/>
      <c r="AN27" s="56"/>
      <c r="AO27" s="56"/>
      <c r="AP27" s="56"/>
      <c r="AQ27" s="56"/>
      <c r="AR27" s="56"/>
      <c r="AS27" s="56"/>
      <c r="AT27" s="56"/>
      <c r="AU27" s="56"/>
      <c r="AV27" s="56"/>
      <c r="AW27" s="56"/>
      <c r="AX27" s="228">
        <v>10.0</v>
      </c>
      <c r="AY27" s="228"/>
      <c r="AZ27" s="104"/>
      <c r="BA27" s="56" t="str">
        <f t="shared" ref="BA27:BR27" si="33">IF(AG27="","",$X27*AG27)</f>
        <v/>
      </c>
      <c r="BB27" s="56" t="str">
        <f t="shared" si="33"/>
        <v/>
      </c>
      <c r="BC27" s="56">
        <f t="shared" si="33"/>
        <v>0</v>
      </c>
      <c r="BD27" s="56" t="str">
        <f t="shared" si="33"/>
        <v/>
      </c>
      <c r="BE27" s="56" t="str">
        <f t="shared" si="33"/>
        <v/>
      </c>
      <c r="BF27" s="56" t="str">
        <f t="shared" si="33"/>
        <v/>
      </c>
      <c r="BG27" s="56" t="str">
        <f t="shared" si="33"/>
        <v/>
      </c>
      <c r="BH27" s="56" t="str">
        <f t="shared" si="33"/>
        <v/>
      </c>
      <c r="BI27" s="56" t="str">
        <f t="shared" si="33"/>
        <v/>
      </c>
      <c r="BJ27" s="56" t="str">
        <f t="shared" si="33"/>
        <v/>
      </c>
      <c r="BK27" s="56" t="str">
        <f t="shared" si="33"/>
        <v/>
      </c>
      <c r="BL27" s="56" t="str">
        <f t="shared" si="33"/>
        <v/>
      </c>
      <c r="BM27" s="56" t="str">
        <f t="shared" si="33"/>
        <v/>
      </c>
      <c r="BN27" s="56" t="str">
        <f t="shared" si="33"/>
        <v/>
      </c>
      <c r="BO27" s="56" t="str">
        <f t="shared" si="33"/>
        <v/>
      </c>
      <c r="BP27" s="56" t="str">
        <f t="shared" si="33"/>
        <v/>
      </c>
      <c r="BQ27" s="56" t="str">
        <f t="shared" si="33"/>
        <v/>
      </c>
      <c r="BR27" s="56">
        <f t="shared" si="33"/>
        <v>0</v>
      </c>
      <c r="BS27" s="56"/>
    </row>
    <row r="28" ht="16.5" customHeight="1">
      <c r="A28" s="107"/>
      <c r="B28" s="110" t="s">
        <v>275</v>
      </c>
      <c r="C28" s="86" t="s">
        <v>131</v>
      </c>
      <c r="D28" s="186"/>
      <c r="E28" s="86" t="s">
        <v>274</v>
      </c>
      <c r="F28" s="168">
        <v>5.0</v>
      </c>
      <c r="G28" s="89">
        <v>87.5</v>
      </c>
      <c r="H28" s="90"/>
      <c r="I28" s="91"/>
      <c r="J28" s="109"/>
      <c r="K28" s="93"/>
      <c r="L28" s="94"/>
      <c r="M28" s="95"/>
      <c r="N28" s="96"/>
      <c r="O28" s="97"/>
      <c r="P28" s="98"/>
      <c r="Q28" s="99"/>
      <c r="R28" s="100"/>
      <c r="S28" s="226"/>
      <c r="T28" s="101"/>
      <c r="U28" s="227"/>
      <c r="V28" s="23">
        <f t="shared" si="2"/>
        <v>0</v>
      </c>
      <c r="W28" s="25">
        <f t="shared" si="3"/>
        <v>0</v>
      </c>
      <c r="X28" s="56">
        <f t="shared" si="4"/>
        <v>0</v>
      </c>
      <c r="Y28" s="56"/>
      <c r="Z28" s="56"/>
      <c r="AA28" s="56"/>
      <c r="AB28" s="56">
        <f t="shared" ref="AB28:AB30" si="35">$X28*5</f>
        <v>0</v>
      </c>
      <c r="AC28" s="56"/>
      <c r="AD28" s="56"/>
      <c r="AE28" s="56"/>
      <c r="AF28" s="106"/>
      <c r="AG28" s="56"/>
      <c r="AH28" s="56"/>
      <c r="AI28" s="228">
        <v>5.0</v>
      </c>
      <c r="AJ28" s="56"/>
      <c r="AK28" s="56"/>
      <c r="AL28" s="56"/>
      <c r="AM28" s="56"/>
      <c r="AN28" s="56"/>
      <c r="AO28" s="56"/>
      <c r="AP28" s="56"/>
      <c r="AQ28" s="56"/>
      <c r="AR28" s="56"/>
      <c r="AS28" s="56"/>
      <c r="AT28" s="56"/>
      <c r="AU28" s="56"/>
      <c r="AV28" s="56"/>
      <c r="AW28" s="56"/>
      <c r="AX28" s="228">
        <v>5.0</v>
      </c>
      <c r="AY28" s="228"/>
      <c r="AZ28" s="104"/>
      <c r="BA28" s="56" t="str">
        <f t="shared" ref="BA28:BR28" si="34">IF(AG28="","",$X28*AG28)</f>
        <v/>
      </c>
      <c r="BB28" s="56" t="str">
        <f t="shared" si="34"/>
        <v/>
      </c>
      <c r="BC28" s="56">
        <f t="shared" si="34"/>
        <v>0</v>
      </c>
      <c r="BD28" s="56" t="str">
        <f t="shared" si="34"/>
        <v/>
      </c>
      <c r="BE28" s="56" t="str">
        <f t="shared" si="34"/>
        <v/>
      </c>
      <c r="BF28" s="56" t="str">
        <f t="shared" si="34"/>
        <v/>
      </c>
      <c r="BG28" s="56" t="str">
        <f t="shared" si="34"/>
        <v/>
      </c>
      <c r="BH28" s="56" t="str">
        <f t="shared" si="34"/>
        <v/>
      </c>
      <c r="BI28" s="56" t="str">
        <f t="shared" si="34"/>
        <v/>
      </c>
      <c r="BJ28" s="56" t="str">
        <f t="shared" si="34"/>
        <v/>
      </c>
      <c r="BK28" s="56" t="str">
        <f t="shared" si="34"/>
        <v/>
      </c>
      <c r="BL28" s="56" t="str">
        <f t="shared" si="34"/>
        <v/>
      </c>
      <c r="BM28" s="56" t="str">
        <f t="shared" si="34"/>
        <v/>
      </c>
      <c r="BN28" s="56" t="str">
        <f t="shared" si="34"/>
        <v/>
      </c>
      <c r="BO28" s="56" t="str">
        <f t="shared" si="34"/>
        <v/>
      </c>
      <c r="BP28" s="56" t="str">
        <f t="shared" si="34"/>
        <v/>
      </c>
      <c r="BQ28" s="56" t="str">
        <f t="shared" si="34"/>
        <v/>
      </c>
      <c r="BR28" s="56">
        <f t="shared" si="34"/>
        <v>0</v>
      </c>
      <c r="BS28" s="56"/>
    </row>
    <row r="29" ht="16.5" customHeight="1">
      <c r="A29" s="107"/>
      <c r="B29" s="231" t="s">
        <v>276</v>
      </c>
      <c r="C29" s="86" t="s">
        <v>131</v>
      </c>
      <c r="D29" s="186"/>
      <c r="E29" s="86" t="s">
        <v>277</v>
      </c>
      <c r="F29" s="168">
        <v>5.0</v>
      </c>
      <c r="G29" s="89">
        <v>97.5</v>
      </c>
      <c r="H29" s="90"/>
      <c r="I29" s="91"/>
      <c r="J29" s="109"/>
      <c r="K29" s="93"/>
      <c r="L29" s="94"/>
      <c r="M29" s="95"/>
      <c r="N29" s="96"/>
      <c r="O29" s="97"/>
      <c r="P29" s="98"/>
      <c r="Q29" s="99"/>
      <c r="R29" s="100"/>
      <c r="S29" s="226"/>
      <c r="T29" s="101"/>
      <c r="U29" s="227"/>
      <c r="V29" s="23">
        <f t="shared" si="2"/>
        <v>0</v>
      </c>
      <c r="W29" s="25">
        <f t="shared" si="3"/>
        <v>0</v>
      </c>
      <c r="X29" s="56">
        <f t="shared" si="4"/>
        <v>0</v>
      </c>
      <c r="Y29" s="56"/>
      <c r="Z29" s="56"/>
      <c r="AA29" s="56"/>
      <c r="AB29" s="56">
        <f t="shared" si="35"/>
        <v>0</v>
      </c>
      <c r="AC29" s="56"/>
      <c r="AD29" s="56"/>
      <c r="AE29" s="56"/>
      <c r="AF29" s="106"/>
      <c r="AG29" s="56"/>
      <c r="AH29" s="56"/>
      <c r="AI29" s="228">
        <v>5.0</v>
      </c>
      <c r="AJ29" s="56"/>
      <c r="AK29" s="56"/>
      <c r="AL29" s="56"/>
      <c r="AM29" s="56"/>
      <c r="AN29" s="56"/>
      <c r="AO29" s="56"/>
      <c r="AP29" s="56"/>
      <c r="AQ29" s="56"/>
      <c r="AR29" s="56"/>
      <c r="AS29" s="56"/>
      <c r="AT29" s="56"/>
      <c r="AU29" s="56"/>
      <c r="AV29" s="56"/>
      <c r="AW29" s="56"/>
      <c r="AX29" s="228">
        <v>10.0</v>
      </c>
      <c r="AY29" s="228"/>
      <c r="AZ29" s="104"/>
      <c r="BA29" s="56" t="str">
        <f t="shared" ref="BA29:BR29" si="36">IF(AG29="","",$X29*AG29)</f>
        <v/>
      </c>
      <c r="BB29" s="56" t="str">
        <f t="shared" si="36"/>
        <v/>
      </c>
      <c r="BC29" s="56">
        <f t="shared" si="36"/>
        <v>0</v>
      </c>
      <c r="BD29" s="56" t="str">
        <f t="shared" si="36"/>
        <v/>
      </c>
      <c r="BE29" s="56" t="str">
        <f t="shared" si="36"/>
        <v/>
      </c>
      <c r="BF29" s="56" t="str">
        <f t="shared" si="36"/>
        <v/>
      </c>
      <c r="BG29" s="56" t="str">
        <f t="shared" si="36"/>
        <v/>
      </c>
      <c r="BH29" s="56" t="str">
        <f t="shared" si="36"/>
        <v/>
      </c>
      <c r="BI29" s="56" t="str">
        <f t="shared" si="36"/>
        <v/>
      </c>
      <c r="BJ29" s="56" t="str">
        <f t="shared" si="36"/>
        <v/>
      </c>
      <c r="BK29" s="56" t="str">
        <f t="shared" si="36"/>
        <v/>
      </c>
      <c r="BL29" s="56" t="str">
        <f t="shared" si="36"/>
        <v/>
      </c>
      <c r="BM29" s="56" t="str">
        <f t="shared" si="36"/>
        <v/>
      </c>
      <c r="BN29" s="56" t="str">
        <f t="shared" si="36"/>
        <v/>
      </c>
      <c r="BO29" s="56" t="str">
        <f t="shared" si="36"/>
        <v/>
      </c>
      <c r="BP29" s="56" t="str">
        <f t="shared" si="36"/>
        <v/>
      </c>
      <c r="BQ29" s="56" t="str">
        <f t="shared" si="36"/>
        <v/>
      </c>
      <c r="BR29" s="56">
        <f t="shared" si="36"/>
        <v>0</v>
      </c>
      <c r="BS29" s="56"/>
    </row>
    <row r="30" ht="21.0" customHeight="1">
      <c r="A30" s="107"/>
      <c r="B30" s="110" t="s">
        <v>278</v>
      </c>
      <c r="C30" s="86" t="s">
        <v>73</v>
      </c>
      <c r="D30" s="232"/>
      <c r="E30" s="86" t="s">
        <v>279</v>
      </c>
      <c r="F30" s="168">
        <v>5.0</v>
      </c>
      <c r="G30" s="89">
        <v>170.0</v>
      </c>
      <c r="H30" s="90"/>
      <c r="I30" s="91"/>
      <c r="J30" s="109"/>
      <c r="K30" s="93"/>
      <c r="L30" s="94"/>
      <c r="M30" s="95"/>
      <c r="N30" s="96"/>
      <c r="O30" s="97"/>
      <c r="P30" s="98"/>
      <c r="Q30" s="99"/>
      <c r="R30" s="100"/>
      <c r="S30" s="226"/>
      <c r="T30" s="101"/>
      <c r="U30" s="227"/>
      <c r="V30" s="23">
        <f t="shared" si="2"/>
        <v>0</v>
      </c>
      <c r="W30" s="25">
        <f t="shared" si="3"/>
        <v>0</v>
      </c>
      <c r="X30" s="56">
        <f t="shared" si="4"/>
        <v>0</v>
      </c>
      <c r="Y30" s="56"/>
      <c r="Z30" s="56"/>
      <c r="AA30" s="56"/>
      <c r="AB30" s="56">
        <f t="shared" si="35"/>
        <v>0</v>
      </c>
      <c r="AC30" s="56"/>
      <c r="AD30" s="56"/>
      <c r="AE30" s="56"/>
      <c r="AF30" s="106"/>
      <c r="AG30" s="56"/>
      <c r="AH30" s="56"/>
      <c r="AI30" s="56"/>
      <c r="AJ30" s="56"/>
      <c r="AK30" s="228">
        <v>2.0</v>
      </c>
      <c r="AL30" s="56"/>
      <c r="AM30" s="228">
        <v>3.0</v>
      </c>
      <c r="AN30" s="56"/>
      <c r="AO30" s="56"/>
      <c r="AP30" s="56"/>
      <c r="AQ30" s="56"/>
      <c r="AR30" s="56"/>
      <c r="AS30" s="56"/>
      <c r="AT30" s="56"/>
      <c r="AU30" s="56"/>
      <c r="AV30" s="56"/>
      <c r="AW30" s="56"/>
      <c r="AX30" s="228">
        <v>15.0</v>
      </c>
      <c r="AY30" s="228"/>
      <c r="AZ30" s="104"/>
      <c r="BA30" s="56" t="str">
        <f t="shared" ref="BA30:BR30" si="37">IF(AG30="","",$X30*AG30)</f>
        <v/>
      </c>
      <c r="BB30" s="56" t="str">
        <f t="shared" si="37"/>
        <v/>
      </c>
      <c r="BC30" s="56" t="str">
        <f t="shared" si="37"/>
        <v/>
      </c>
      <c r="BD30" s="56" t="str">
        <f t="shared" si="37"/>
        <v/>
      </c>
      <c r="BE30" s="56">
        <f t="shared" si="37"/>
        <v>0</v>
      </c>
      <c r="BF30" s="56" t="str">
        <f t="shared" si="37"/>
        <v/>
      </c>
      <c r="BG30" s="56">
        <f t="shared" si="37"/>
        <v>0</v>
      </c>
      <c r="BH30" s="56" t="str">
        <f t="shared" si="37"/>
        <v/>
      </c>
      <c r="BI30" s="56" t="str">
        <f t="shared" si="37"/>
        <v/>
      </c>
      <c r="BJ30" s="56" t="str">
        <f t="shared" si="37"/>
        <v/>
      </c>
      <c r="BK30" s="56" t="str">
        <f t="shared" si="37"/>
        <v/>
      </c>
      <c r="BL30" s="56" t="str">
        <f t="shared" si="37"/>
        <v/>
      </c>
      <c r="BM30" s="56" t="str">
        <f t="shared" si="37"/>
        <v/>
      </c>
      <c r="BN30" s="56" t="str">
        <f t="shared" si="37"/>
        <v/>
      </c>
      <c r="BO30" s="56" t="str">
        <f t="shared" si="37"/>
        <v/>
      </c>
      <c r="BP30" s="56" t="str">
        <f t="shared" si="37"/>
        <v/>
      </c>
      <c r="BQ30" s="56" t="str">
        <f t="shared" si="37"/>
        <v/>
      </c>
      <c r="BR30" s="56">
        <f t="shared" si="37"/>
        <v>0</v>
      </c>
      <c r="BS30" s="56"/>
    </row>
    <row r="31" ht="21.0" customHeight="1">
      <c r="A31" s="107"/>
      <c r="B31" s="110" t="s">
        <v>280</v>
      </c>
      <c r="C31" s="86" t="s">
        <v>72</v>
      </c>
      <c r="D31" s="232"/>
      <c r="E31" s="86" t="s">
        <v>279</v>
      </c>
      <c r="F31" s="168">
        <v>10.0</v>
      </c>
      <c r="G31" s="89">
        <v>155.0</v>
      </c>
      <c r="H31" s="90"/>
      <c r="I31" s="91"/>
      <c r="J31" s="109"/>
      <c r="K31" s="93"/>
      <c r="L31" s="94"/>
      <c r="M31" s="95"/>
      <c r="N31" s="96"/>
      <c r="O31" s="97"/>
      <c r="P31" s="98"/>
      <c r="Q31" s="99"/>
      <c r="R31" s="100"/>
      <c r="S31" s="226"/>
      <c r="T31" s="101"/>
      <c r="U31" s="227"/>
      <c r="V31" s="23">
        <f t="shared" si="2"/>
        <v>0</v>
      </c>
      <c r="W31" s="25">
        <f t="shared" si="3"/>
        <v>0</v>
      </c>
      <c r="X31" s="56">
        <f t="shared" si="4"/>
        <v>0</v>
      </c>
      <c r="Y31" s="56"/>
      <c r="Z31" s="56"/>
      <c r="AA31" s="56">
        <f>X31*10</f>
        <v>0</v>
      </c>
      <c r="AB31" s="56"/>
      <c r="AC31" s="56"/>
      <c r="AD31" s="56"/>
      <c r="AE31" s="56"/>
      <c r="AF31" s="106"/>
      <c r="AG31" s="56"/>
      <c r="AH31" s="56"/>
      <c r="AI31" s="56"/>
      <c r="AJ31" s="228">
        <v>6.0</v>
      </c>
      <c r="AK31" s="56"/>
      <c r="AL31" s="228">
        <v>5.0</v>
      </c>
      <c r="AM31" s="56"/>
      <c r="AN31" s="56"/>
      <c r="AO31" s="56"/>
      <c r="AP31" s="56"/>
      <c r="AQ31" s="56"/>
      <c r="AR31" s="56"/>
      <c r="AS31" s="56"/>
      <c r="AT31" s="56"/>
      <c r="AU31" s="56"/>
      <c r="AV31" s="56"/>
      <c r="AW31" s="56"/>
      <c r="AX31" s="228">
        <v>30.0</v>
      </c>
      <c r="AY31" s="228"/>
      <c r="AZ31" s="104"/>
      <c r="BA31" s="56" t="str">
        <f t="shared" ref="BA31:BR31" si="38">IF(AG31="","",$X31*AG31)</f>
        <v/>
      </c>
      <c r="BB31" s="56" t="str">
        <f t="shared" si="38"/>
        <v/>
      </c>
      <c r="BC31" s="56" t="str">
        <f t="shared" si="38"/>
        <v/>
      </c>
      <c r="BD31" s="56">
        <f t="shared" si="38"/>
        <v>0</v>
      </c>
      <c r="BE31" s="56" t="str">
        <f t="shared" si="38"/>
        <v/>
      </c>
      <c r="BF31" s="56">
        <f t="shared" si="38"/>
        <v>0</v>
      </c>
      <c r="BG31" s="56" t="str">
        <f t="shared" si="38"/>
        <v/>
      </c>
      <c r="BH31" s="56" t="str">
        <f t="shared" si="38"/>
        <v/>
      </c>
      <c r="BI31" s="56" t="str">
        <f t="shared" si="38"/>
        <v/>
      </c>
      <c r="BJ31" s="56" t="str">
        <f t="shared" si="38"/>
        <v/>
      </c>
      <c r="BK31" s="56" t="str">
        <f t="shared" si="38"/>
        <v/>
      </c>
      <c r="BL31" s="56" t="str">
        <f t="shared" si="38"/>
        <v/>
      </c>
      <c r="BM31" s="56" t="str">
        <f t="shared" si="38"/>
        <v/>
      </c>
      <c r="BN31" s="56" t="str">
        <f t="shared" si="38"/>
        <v/>
      </c>
      <c r="BO31" s="56" t="str">
        <f t="shared" si="38"/>
        <v/>
      </c>
      <c r="BP31" s="56" t="str">
        <f t="shared" si="38"/>
        <v/>
      </c>
      <c r="BQ31" s="56" t="str">
        <f t="shared" si="38"/>
        <v/>
      </c>
      <c r="BR31" s="56">
        <f t="shared" si="38"/>
        <v>0</v>
      </c>
      <c r="BS31" s="56"/>
    </row>
    <row r="32" ht="21.0" customHeight="1">
      <c r="A32" s="107"/>
      <c r="B32" s="110" t="s">
        <v>281</v>
      </c>
      <c r="C32" s="86" t="s">
        <v>71</v>
      </c>
      <c r="D32" s="232"/>
      <c r="E32" s="86" t="s">
        <v>153</v>
      </c>
      <c r="F32" s="168">
        <v>10.0</v>
      </c>
      <c r="G32" s="89">
        <v>60.0</v>
      </c>
      <c r="H32" s="90"/>
      <c r="I32" s="91"/>
      <c r="J32" s="109"/>
      <c r="K32" s="93"/>
      <c r="L32" s="94"/>
      <c r="M32" s="95"/>
      <c r="N32" s="96"/>
      <c r="O32" s="97"/>
      <c r="P32" s="98"/>
      <c r="Q32" s="99"/>
      <c r="R32" s="100"/>
      <c r="S32" s="226"/>
      <c r="T32" s="101"/>
      <c r="U32" s="227"/>
      <c r="V32" s="23">
        <f t="shared" si="2"/>
        <v>0</v>
      </c>
      <c r="W32" s="25">
        <f t="shared" si="3"/>
        <v>0</v>
      </c>
      <c r="X32" s="56">
        <f t="shared" si="4"/>
        <v>0</v>
      </c>
      <c r="Y32" s="56"/>
      <c r="Z32" s="56">
        <f>X32*10</f>
        <v>0</v>
      </c>
      <c r="AA32" s="56"/>
      <c r="AB32" s="56"/>
      <c r="AC32" s="56"/>
      <c r="AD32" s="56"/>
      <c r="AE32" s="56"/>
      <c r="AF32" s="106">
        <v>10.0</v>
      </c>
      <c r="AG32" s="56"/>
      <c r="AH32" s="228">
        <v>5.0</v>
      </c>
      <c r="AI32" s="228">
        <v>5.0</v>
      </c>
      <c r="AJ32" s="56"/>
      <c r="AK32" s="56"/>
      <c r="AL32" s="56"/>
      <c r="AM32" s="56"/>
      <c r="AN32" s="56"/>
      <c r="AO32" s="56"/>
      <c r="AP32" s="56"/>
      <c r="AQ32" s="56"/>
      <c r="AR32" s="56"/>
      <c r="AS32" s="56"/>
      <c r="AT32" s="56"/>
      <c r="AU32" s="56"/>
      <c r="AV32" s="56"/>
      <c r="AW32" s="56"/>
      <c r="AX32" s="228">
        <v>10.0</v>
      </c>
      <c r="AY32" s="228"/>
      <c r="AZ32" s="104"/>
      <c r="BA32" s="56" t="str">
        <f t="shared" ref="BA32:BR32" si="39">IF(AG32="","",$X32*AG32)</f>
        <v/>
      </c>
      <c r="BB32" s="56">
        <f t="shared" si="39"/>
        <v>0</v>
      </c>
      <c r="BC32" s="56">
        <f t="shared" si="39"/>
        <v>0</v>
      </c>
      <c r="BD32" s="56" t="str">
        <f t="shared" si="39"/>
        <v/>
      </c>
      <c r="BE32" s="56" t="str">
        <f t="shared" si="39"/>
        <v/>
      </c>
      <c r="BF32" s="56" t="str">
        <f t="shared" si="39"/>
        <v/>
      </c>
      <c r="BG32" s="56" t="str">
        <f t="shared" si="39"/>
        <v/>
      </c>
      <c r="BH32" s="56" t="str">
        <f t="shared" si="39"/>
        <v/>
      </c>
      <c r="BI32" s="56" t="str">
        <f t="shared" si="39"/>
        <v/>
      </c>
      <c r="BJ32" s="56" t="str">
        <f t="shared" si="39"/>
        <v/>
      </c>
      <c r="BK32" s="56" t="str">
        <f t="shared" si="39"/>
        <v/>
      </c>
      <c r="BL32" s="56" t="str">
        <f t="shared" si="39"/>
        <v/>
      </c>
      <c r="BM32" s="56" t="str">
        <f t="shared" si="39"/>
        <v/>
      </c>
      <c r="BN32" s="56" t="str">
        <f t="shared" si="39"/>
        <v/>
      </c>
      <c r="BO32" s="56" t="str">
        <f t="shared" si="39"/>
        <v/>
      </c>
      <c r="BP32" s="56" t="str">
        <f t="shared" si="39"/>
        <v/>
      </c>
      <c r="BQ32" s="56" t="str">
        <f t="shared" si="39"/>
        <v/>
      </c>
      <c r="BR32" s="56">
        <f t="shared" si="39"/>
        <v>0</v>
      </c>
      <c r="BS32" s="56"/>
    </row>
    <row r="33" ht="21.0" customHeight="1">
      <c r="A33" s="107"/>
      <c r="B33" s="110" t="s">
        <v>282</v>
      </c>
      <c r="C33" s="86" t="s">
        <v>74</v>
      </c>
      <c r="D33" s="232"/>
      <c r="E33" s="86" t="s">
        <v>283</v>
      </c>
      <c r="F33" s="168">
        <v>1.0</v>
      </c>
      <c r="G33" s="89">
        <v>97.5</v>
      </c>
      <c r="H33" s="90"/>
      <c r="I33" s="91"/>
      <c r="J33" s="109"/>
      <c r="K33" s="93"/>
      <c r="L33" s="94"/>
      <c r="M33" s="95"/>
      <c r="N33" s="96"/>
      <c r="O33" s="97"/>
      <c r="P33" s="98"/>
      <c r="Q33" s="99"/>
      <c r="R33" s="100"/>
      <c r="S33" s="226"/>
      <c r="T33" s="101"/>
      <c r="U33" s="227"/>
      <c r="V33" s="23">
        <f t="shared" si="2"/>
        <v>0</v>
      </c>
      <c r="W33" s="25">
        <f t="shared" si="3"/>
        <v>0</v>
      </c>
      <c r="X33" s="56">
        <f t="shared" si="4"/>
        <v>0</v>
      </c>
      <c r="Y33" s="56"/>
      <c r="Z33" s="56"/>
      <c r="AA33" s="56"/>
      <c r="AB33" s="56"/>
      <c r="AC33" s="56">
        <f t="shared" ref="AC33:AC35" si="41">X33*1</f>
        <v>0</v>
      </c>
      <c r="AD33" s="56"/>
      <c r="AE33" s="56"/>
      <c r="AF33" s="106"/>
      <c r="AG33" s="56"/>
      <c r="AH33" s="56"/>
      <c r="AI33" s="56"/>
      <c r="AJ33" s="56"/>
      <c r="AK33" s="56"/>
      <c r="AL33" s="56"/>
      <c r="AM33" s="56"/>
      <c r="AN33" s="56"/>
      <c r="AO33" s="56"/>
      <c r="AP33" s="56"/>
      <c r="AQ33" s="56"/>
      <c r="AR33" s="56"/>
      <c r="AS33" s="56"/>
      <c r="AT33" s="56"/>
      <c r="AU33" s="56"/>
      <c r="AV33" s="56"/>
      <c r="AW33" s="56"/>
      <c r="AX33" s="228">
        <v>6.0</v>
      </c>
      <c r="AY33" s="228"/>
      <c r="AZ33" s="104"/>
      <c r="BA33" s="56" t="str">
        <f t="shared" ref="BA33:BR33" si="40">IF(AG33="","",$X33*AG33)</f>
        <v/>
      </c>
      <c r="BB33" s="56" t="str">
        <f t="shared" si="40"/>
        <v/>
      </c>
      <c r="BC33" s="56" t="str">
        <f t="shared" si="40"/>
        <v/>
      </c>
      <c r="BD33" s="56" t="str">
        <f t="shared" si="40"/>
        <v/>
      </c>
      <c r="BE33" s="56" t="str">
        <f t="shared" si="40"/>
        <v/>
      </c>
      <c r="BF33" s="56" t="str">
        <f t="shared" si="40"/>
        <v/>
      </c>
      <c r="BG33" s="56" t="str">
        <f t="shared" si="40"/>
        <v/>
      </c>
      <c r="BH33" s="56" t="str">
        <f t="shared" si="40"/>
        <v/>
      </c>
      <c r="BI33" s="56" t="str">
        <f t="shared" si="40"/>
        <v/>
      </c>
      <c r="BJ33" s="56" t="str">
        <f t="shared" si="40"/>
        <v/>
      </c>
      <c r="BK33" s="56" t="str">
        <f t="shared" si="40"/>
        <v/>
      </c>
      <c r="BL33" s="56" t="str">
        <f t="shared" si="40"/>
        <v/>
      </c>
      <c r="BM33" s="56" t="str">
        <f t="shared" si="40"/>
        <v/>
      </c>
      <c r="BN33" s="56" t="str">
        <f t="shared" si="40"/>
        <v/>
      </c>
      <c r="BO33" s="56" t="str">
        <f t="shared" si="40"/>
        <v/>
      </c>
      <c r="BP33" s="56" t="str">
        <f t="shared" si="40"/>
        <v/>
      </c>
      <c r="BQ33" s="56" t="str">
        <f t="shared" si="40"/>
        <v/>
      </c>
      <c r="BR33" s="56">
        <f t="shared" si="40"/>
        <v>0</v>
      </c>
      <c r="BS33" s="56"/>
    </row>
    <row r="34" ht="21.0" customHeight="1">
      <c r="A34" s="107"/>
      <c r="B34" s="110" t="s">
        <v>284</v>
      </c>
      <c r="C34" s="86" t="s">
        <v>74</v>
      </c>
      <c r="D34" s="232"/>
      <c r="E34" s="86" t="s">
        <v>283</v>
      </c>
      <c r="F34" s="168">
        <v>1.0</v>
      </c>
      <c r="G34" s="89">
        <v>100.0</v>
      </c>
      <c r="H34" s="90"/>
      <c r="I34" s="91"/>
      <c r="J34" s="109"/>
      <c r="K34" s="93"/>
      <c r="L34" s="94"/>
      <c r="M34" s="95"/>
      <c r="N34" s="96"/>
      <c r="O34" s="97"/>
      <c r="P34" s="98"/>
      <c r="Q34" s="99"/>
      <c r="R34" s="100"/>
      <c r="S34" s="226"/>
      <c r="T34" s="101"/>
      <c r="U34" s="227"/>
      <c r="V34" s="23">
        <f t="shared" si="2"/>
        <v>0</v>
      </c>
      <c r="W34" s="25">
        <f t="shared" si="3"/>
        <v>0</v>
      </c>
      <c r="X34" s="56">
        <f t="shared" si="4"/>
        <v>0</v>
      </c>
      <c r="Y34" s="56"/>
      <c r="Z34" s="56"/>
      <c r="AA34" s="56"/>
      <c r="AB34" s="56"/>
      <c r="AC34" s="56">
        <f t="shared" si="41"/>
        <v>0</v>
      </c>
      <c r="AD34" s="56"/>
      <c r="AE34" s="56"/>
      <c r="AF34" s="106"/>
      <c r="AG34" s="56"/>
      <c r="AH34" s="56"/>
      <c r="AI34" s="56"/>
      <c r="AJ34" s="56"/>
      <c r="AK34" s="56"/>
      <c r="AL34" s="56"/>
      <c r="AM34" s="56"/>
      <c r="AN34" s="56"/>
      <c r="AO34" s="56"/>
      <c r="AP34" s="56"/>
      <c r="AQ34" s="56"/>
      <c r="AR34" s="56"/>
      <c r="AS34" s="56"/>
      <c r="AT34" s="56"/>
      <c r="AU34" s="56"/>
      <c r="AV34" s="56"/>
      <c r="AW34" s="56"/>
      <c r="AX34" s="228">
        <v>6.0</v>
      </c>
      <c r="AY34" s="228"/>
      <c r="AZ34" s="104"/>
      <c r="BA34" s="56" t="str">
        <f t="shared" ref="BA34:BR34" si="42">IF(AG34="","",$X34*AG34)</f>
        <v/>
      </c>
      <c r="BB34" s="56" t="str">
        <f t="shared" si="42"/>
        <v/>
      </c>
      <c r="BC34" s="56" t="str">
        <f t="shared" si="42"/>
        <v/>
      </c>
      <c r="BD34" s="56" t="str">
        <f t="shared" si="42"/>
        <v/>
      </c>
      <c r="BE34" s="56" t="str">
        <f t="shared" si="42"/>
        <v/>
      </c>
      <c r="BF34" s="56" t="str">
        <f t="shared" si="42"/>
        <v/>
      </c>
      <c r="BG34" s="56" t="str">
        <f t="shared" si="42"/>
        <v/>
      </c>
      <c r="BH34" s="56" t="str">
        <f t="shared" si="42"/>
        <v/>
      </c>
      <c r="BI34" s="56" t="str">
        <f t="shared" si="42"/>
        <v/>
      </c>
      <c r="BJ34" s="56" t="str">
        <f t="shared" si="42"/>
        <v/>
      </c>
      <c r="BK34" s="56" t="str">
        <f t="shared" si="42"/>
        <v/>
      </c>
      <c r="BL34" s="56" t="str">
        <f t="shared" si="42"/>
        <v/>
      </c>
      <c r="BM34" s="56" t="str">
        <f t="shared" si="42"/>
        <v/>
      </c>
      <c r="BN34" s="56" t="str">
        <f t="shared" si="42"/>
        <v/>
      </c>
      <c r="BO34" s="56" t="str">
        <f t="shared" si="42"/>
        <v/>
      </c>
      <c r="BP34" s="56" t="str">
        <f t="shared" si="42"/>
        <v/>
      </c>
      <c r="BQ34" s="56" t="str">
        <f t="shared" si="42"/>
        <v/>
      </c>
      <c r="BR34" s="56">
        <f t="shared" si="42"/>
        <v>0</v>
      </c>
      <c r="BS34" s="56"/>
    </row>
    <row r="35" ht="21.0" customHeight="1">
      <c r="A35" s="107"/>
      <c r="B35" s="110" t="s">
        <v>285</v>
      </c>
      <c r="C35" s="86" t="s">
        <v>74</v>
      </c>
      <c r="D35" s="232"/>
      <c r="E35" s="86" t="s">
        <v>283</v>
      </c>
      <c r="F35" s="168">
        <v>1.0</v>
      </c>
      <c r="G35" s="89">
        <v>102.5</v>
      </c>
      <c r="H35" s="90"/>
      <c r="I35" s="91"/>
      <c r="J35" s="109"/>
      <c r="K35" s="93"/>
      <c r="L35" s="94"/>
      <c r="M35" s="95"/>
      <c r="N35" s="96"/>
      <c r="O35" s="97"/>
      <c r="P35" s="98"/>
      <c r="Q35" s="99"/>
      <c r="R35" s="100"/>
      <c r="S35" s="226"/>
      <c r="T35" s="101"/>
      <c r="U35" s="227"/>
      <c r="V35" s="23">
        <f t="shared" si="2"/>
        <v>0</v>
      </c>
      <c r="W35" s="25">
        <f t="shared" si="3"/>
        <v>0</v>
      </c>
      <c r="X35" s="56">
        <f t="shared" si="4"/>
        <v>0</v>
      </c>
      <c r="Y35" s="56"/>
      <c r="Z35" s="56"/>
      <c r="AA35" s="56"/>
      <c r="AB35" s="56"/>
      <c r="AC35" s="56">
        <f t="shared" si="41"/>
        <v>0</v>
      </c>
      <c r="AD35" s="56"/>
      <c r="AE35" s="56"/>
      <c r="AF35" s="106"/>
      <c r="AG35" s="56"/>
      <c r="AH35" s="56"/>
      <c r="AI35" s="56"/>
      <c r="AJ35" s="56"/>
      <c r="AK35" s="56"/>
      <c r="AL35" s="56"/>
      <c r="AM35" s="56"/>
      <c r="AN35" s="56"/>
      <c r="AO35" s="56"/>
      <c r="AP35" s="56"/>
      <c r="AQ35" s="56"/>
      <c r="AR35" s="56"/>
      <c r="AS35" s="56"/>
      <c r="AT35" s="56"/>
      <c r="AU35" s="56"/>
      <c r="AV35" s="56"/>
      <c r="AW35" s="56"/>
      <c r="AX35" s="228">
        <v>6.0</v>
      </c>
      <c r="AY35" s="228"/>
      <c r="AZ35" s="104"/>
      <c r="BA35" s="56" t="str">
        <f t="shared" ref="BA35:BR35" si="43">IF(AG35="","",$X35*AG35)</f>
        <v/>
      </c>
      <c r="BB35" s="56" t="str">
        <f t="shared" si="43"/>
        <v/>
      </c>
      <c r="BC35" s="56" t="str">
        <f t="shared" si="43"/>
        <v/>
      </c>
      <c r="BD35" s="56" t="str">
        <f t="shared" si="43"/>
        <v/>
      </c>
      <c r="BE35" s="56" t="str">
        <f t="shared" si="43"/>
        <v/>
      </c>
      <c r="BF35" s="56" t="str">
        <f t="shared" si="43"/>
        <v/>
      </c>
      <c r="BG35" s="56" t="str">
        <f t="shared" si="43"/>
        <v/>
      </c>
      <c r="BH35" s="56" t="str">
        <f t="shared" si="43"/>
        <v/>
      </c>
      <c r="BI35" s="56" t="str">
        <f t="shared" si="43"/>
        <v/>
      </c>
      <c r="BJ35" s="56" t="str">
        <f t="shared" si="43"/>
        <v/>
      </c>
      <c r="BK35" s="56" t="str">
        <f t="shared" si="43"/>
        <v/>
      </c>
      <c r="BL35" s="56" t="str">
        <f t="shared" si="43"/>
        <v/>
      </c>
      <c r="BM35" s="56" t="str">
        <f t="shared" si="43"/>
        <v/>
      </c>
      <c r="BN35" s="56" t="str">
        <f t="shared" si="43"/>
        <v/>
      </c>
      <c r="BO35" s="56" t="str">
        <f t="shared" si="43"/>
        <v/>
      </c>
      <c r="BP35" s="56" t="str">
        <f t="shared" si="43"/>
        <v/>
      </c>
      <c r="BQ35" s="56" t="str">
        <f t="shared" si="43"/>
        <v/>
      </c>
      <c r="BR35" s="56">
        <f t="shared" si="43"/>
        <v>0</v>
      </c>
      <c r="BS35" s="56"/>
    </row>
    <row r="36" ht="21.0" customHeight="1">
      <c r="A36" s="107"/>
      <c r="B36" s="110" t="s">
        <v>286</v>
      </c>
      <c r="C36" s="86" t="s">
        <v>72</v>
      </c>
      <c r="D36" s="232"/>
      <c r="E36" s="86" t="s">
        <v>246</v>
      </c>
      <c r="F36" s="168">
        <v>10.0</v>
      </c>
      <c r="G36" s="89">
        <v>60.0</v>
      </c>
      <c r="H36" s="90"/>
      <c r="I36" s="91"/>
      <c r="J36" s="109"/>
      <c r="K36" s="93"/>
      <c r="L36" s="94"/>
      <c r="M36" s="95"/>
      <c r="N36" s="96"/>
      <c r="O36" s="97"/>
      <c r="P36" s="98"/>
      <c r="Q36" s="99"/>
      <c r="R36" s="100"/>
      <c r="S36" s="226"/>
      <c r="T36" s="101"/>
      <c r="U36" s="227"/>
      <c r="V36" s="23">
        <f t="shared" si="2"/>
        <v>0</v>
      </c>
      <c r="W36" s="25">
        <f t="shared" si="3"/>
        <v>0</v>
      </c>
      <c r="X36" s="56">
        <f t="shared" si="4"/>
        <v>0</v>
      </c>
      <c r="Y36" s="56"/>
      <c r="Z36" s="56"/>
      <c r="AA36" s="56">
        <f>X36*10</f>
        <v>0</v>
      </c>
      <c r="AB36" s="56"/>
      <c r="AC36" s="56"/>
      <c r="AD36" s="56"/>
      <c r="AE36" s="56"/>
      <c r="AF36" s="106"/>
      <c r="AG36" s="56"/>
      <c r="AH36" s="56"/>
      <c r="AI36" s="56"/>
      <c r="AJ36" s="56"/>
      <c r="AK36" s="56"/>
      <c r="AL36" s="56"/>
      <c r="AM36" s="56"/>
      <c r="AN36" s="56"/>
      <c r="AO36" s="56"/>
      <c r="AP36" s="56"/>
      <c r="AQ36" s="56"/>
      <c r="AR36" s="56"/>
      <c r="AS36" s="56"/>
      <c r="AT36" s="56"/>
      <c r="AU36" s="56"/>
      <c r="AV36" s="56"/>
      <c r="AW36" s="56"/>
      <c r="AX36" s="228">
        <v>20.0</v>
      </c>
      <c r="AY36" s="228"/>
      <c r="AZ36" s="104"/>
      <c r="BA36" s="56" t="str">
        <f t="shared" ref="BA36:BR36" si="44">IF(AG36="","",$X36*AG36)</f>
        <v/>
      </c>
      <c r="BB36" s="56" t="str">
        <f t="shared" si="44"/>
        <v/>
      </c>
      <c r="BC36" s="56" t="str">
        <f t="shared" si="44"/>
        <v/>
      </c>
      <c r="BD36" s="56" t="str">
        <f t="shared" si="44"/>
        <v/>
      </c>
      <c r="BE36" s="56" t="str">
        <f t="shared" si="44"/>
        <v/>
      </c>
      <c r="BF36" s="56" t="str">
        <f t="shared" si="44"/>
        <v/>
      </c>
      <c r="BG36" s="56" t="str">
        <f t="shared" si="44"/>
        <v/>
      </c>
      <c r="BH36" s="56" t="str">
        <f t="shared" si="44"/>
        <v/>
      </c>
      <c r="BI36" s="56" t="str">
        <f t="shared" si="44"/>
        <v/>
      </c>
      <c r="BJ36" s="56" t="str">
        <f t="shared" si="44"/>
        <v/>
      </c>
      <c r="BK36" s="56" t="str">
        <f t="shared" si="44"/>
        <v/>
      </c>
      <c r="BL36" s="56" t="str">
        <f t="shared" si="44"/>
        <v/>
      </c>
      <c r="BM36" s="56" t="str">
        <f t="shared" si="44"/>
        <v/>
      </c>
      <c r="BN36" s="56" t="str">
        <f t="shared" si="44"/>
        <v/>
      </c>
      <c r="BO36" s="56" t="str">
        <f t="shared" si="44"/>
        <v/>
      </c>
      <c r="BP36" s="56" t="str">
        <f t="shared" si="44"/>
        <v/>
      </c>
      <c r="BQ36" s="56" t="str">
        <f t="shared" si="44"/>
        <v/>
      </c>
      <c r="BR36" s="56">
        <f t="shared" si="44"/>
        <v>0</v>
      </c>
      <c r="BS36" s="56"/>
    </row>
    <row r="37" ht="21.0" customHeight="1">
      <c r="A37" s="107"/>
      <c r="B37" s="110" t="s">
        <v>287</v>
      </c>
      <c r="C37" s="86" t="s">
        <v>73</v>
      </c>
      <c r="D37" s="232"/>
      <c r="E37" s="86" t="s">
        <v>192</v>
      </c>
      <c r="F37" s="168">
        <v>5.0</v>
      </c>
      <c r="G37" s="89">
        <v>135.0</v>
      </c>
      <c r="H37" s="90"/>
      <c r="I37" s="91"/>
      <c r="J37" s="109"/>
      <c r="K37" s="93"/>
      <c r="L37" s="94"/>
      <c r="M37" s="95"/>
      <c r="N37" s="96"/>
      <c r="O37" s="97"/>
      <c r="P37" s="98"/>
      <c r="Q37" s="99"/>
      <c r="R37" s="100"/>
      <c r="S37" s="226"/>
      <c r="T37" s="101"/>
      <c r="U37" s="227"/>
      <c r="V37" s="23">
        <f t="shared" si="2"/>
        <v>0</v>
      </c>
      <c r="W37" s="25">
        <f t="shared" si="3"/>
        <v>0</v>
      </c>
      <c r="X37" s="56">
        <f t="shared" si="4"/>
        <v>0</v>
      </c>
      <c r="Y37" s="56"/>
      <c r="Z37" s="56"/>
      <c r="AA37" s="56"/>
      <c r="AB37" s="56">
        <f>X37*5</f>
        <v>0</v>
      </c>
      <c r="AC37" s="56"/>
      <c r="AD37" s="56"/>
      <c r="AE37" s="56"/>
      <c r="AF37" s="106"/>
      <c r="AG37" s="56"/>
      <c r="AH37" s="56"/>
      <c r="AI37" s="56"/>
      <c r="AJ37" s="228">
        <v>3.0</v>
      </c>
      <c r="AK37" s="228">
        <v>2.0</v>
      </c>
      <c r="AL37" s="56"/>
      <c r="AM37" s="56"/>
      <c r="AN37" s="56"/>
      <c r="AO37" s="56"/>
      <c r="AP37" s="56"/>
      <c r="AQ37" s="56"/>
      <c r="AR37" s="56"/>
      <c r="AS37" s="56"/>
      <c r="AT37" s="56"/>
      <c r="AU37" s="56"/>
      <c r="AV37" s="56"/>
      <c r="AW37" s="56"/>
      <c r="AX37" s="228">
        <v>10.0</v>
      </c>
      <c r="AY37" s="228"/>
      <c r="AZ37" s="104"/>
      <c r="BA37" s="56" t="str">
        <f t="shared" ref="BA37:BR37" si="45">IF(AG37="","",$X37*AG37)</f>
        <v/>
      </c>
      <c r="BB37" s="56" t="str">
        <f t="shared" si="45"/>
        <v/>
      </c>
      <c r="BC37" s="56" t="str">
        <f t="shared" si="45"/>
        <v/>
      </c>
      <c r="BD37" s="56">
        <f t="shared" si="45"/>
        <v>0</v>
      </c>
      <c r="BE37" s="56">
        <f t="shared" si="45"/>
        <v>0</v>
      </c>
      <c r="BF37" s="56" t="str">
        <f t="shared" si="45"/>
        <v/>
      </c>
      <c r="BG37" s="56" t="str">
        <f t="shared" si="45"/>
        <v/>
      </c>
      <c r="BH37" s="56" t="str">
        <f t="shared" si="45"/>
        <v/>
      </c>
      <c r="BI37" s="56" t="str">
        <f t="shared" si="45"/>
        <v/>
      </c>
      <c r="BJ37" s="56" t="str">
        <f t="shared" si="45"/>
        <v/>
      </c>
      <c r="BK37" s="56" t="str">
        <f t="shared" si="45"/>
        <v/>
      </c>
      <c r="BL37" s="56" t="str">
        <f t="shared" si="45"/>
        <v/>
      </c>
      <c r="BM37" s="56" t="str">
        <f t="shared" si="45"/>
        <v/>
      </c>
      <c r="BN37" s="56" t="str">
        <f t="shared" si="45"/>
        <v/>
      </c>
      <c r="BO37" s="56" t="str">
        <f t="shared" si="45"/>
        <v/>
      </c>
      <c r="BP37" s="56" t="str">
        <f t="shared" si="45"/>
        <v/>
      </c>
      <c r="BQ37" s="56" t="str">
        <f t="shared" si="45"/>
        <v/>
      </c>
      <c r="BR37" s="56">
        <f t="shared" si="45"/>
        <v>0</v>
      </c>
      <c r="BS37" s="56"/>
    </row>
    <row r="38" ht="16.5" customHeight="1">
      <c r="A38" s="107"/>
      <c r="B38" s="108" t="s">
        <v>288</v>
      </c>
      <c r="C38" s="86" t="s">
        <v>75</v>
      </c>
      <c r="D38" s="232"/>
      <c r="E38" s="86" t="s">
        <v>192</v>
      </c>
      <c r="F38" s="168">
        <v>1.0</v>
      </c>
      <c r="G38" s="89">
        <v>77.5</v>
      </c>
      <c r="H38" s="90"/>
      <c r="I38" s="91"/>
      <c r="J38" s="109"/>
      <c r="K38" s="93"/>
      <c r="L38" s="94"/>
      <c r="M38" s="95"/>
      <c r="N38" s="96"/>
      <c r="O38" s="97"/>
      <c r="P38" s="98"/>
      <c r="Q38" s="99"/>
      <c r="R38" s="100"/>
      <c r="S38" s="226"/>
      <c r="T38" s="101"/>
      <c r="U38" s="227"/>
      <c r="V38" s="23">
        <f t="shared" si="2"/>
        <v>0</v>
      </c>
      <c r="W38" s="25">
        <f t="shared" si="3"/>
        <v>0</v>
      </c>
      <c r="X38" s="56">
        <f t="shared" si="4"/>
        <v>0</v>
      </c>
      <c r="Y38" s="56"/>
      <c r="Z38" s="56"/>
      <c r="AA38" s="56"/>
      <c r="AB38" s="56"/>
      <c r="AC38" s="56"/>
      <c r="AD38" s="56">
        <f t="shared" ref="AD38:AD40" si="47">X38*1</f>
        <v>0</v>
      </c>
      <c r="AE38" s="56"/>
      <c r="AF38" s="106"/>
      <c r="AG38" s="56"/>
      <c r="AH38" s="56"/>
      <c r="AI38" s="56"/>
      <c r="AJ38" s="228">
        <v>1.0</v>
      </c>
      <c r="AK38" s="56"/>
      <c r="AL38" s="56"/>
      <c r="AM38" s="56"/>
      <c r="AN38" s="56"/>
      <c r="AO38" s="56"/>
      <c r="AP38" s="56"/>
      <c r="AQ38" s="56"/>
      <c r="AR38" s="56"/>
      <c r="AS38" s="56"/>
      <c r="AT38" s="56"/>
      <c r="AU38" s="56"/>
      <c r="AV38" s="56"/>
      <c r="AW38" s="56"/>
      <c r="AX38" s="228">
        <v>4.0</v>
      </c>
      <c r="AY38" s="228"/>
      <c r="AZ38" s="104"/>
      <c r="BA38" s="56" t="str">
        <f t="shared" ref="BA38:BR38" si="46">IF(AG38="","",$X38*AG38)</f>
        <v/>
      </c>
      <c r="BB38" s="56" t="str">
        <f t="shared" si="46"/>
        <v/>
      </c>
      <c r="BC38" s="56" t="str">
        <f t="shared" si="46"/>
        <v/>
      </c>
      <c r="BD38" s="56">
        <f t="shared" si="46"/>
        <v>0</v>
      </c>
      <c r="BE38" s="56" t="str">
        <f t="shared" si="46"/>
        <v/>
      </c>
      <c r="BF38" s="56" t="str">
        <f t="shared" si="46"/>
        <v/>
      </c>
      <c r="BG38" s="56" t="str">
        <f t="shared" si="46"/>
        <v/>
      </c>
      <c r="BH38" s="56" t="str">
        <f t="shared" si="46"/>
        <v/>
      </c>
      <c r="BI38" s="56" t="str">
        <f t="shared" si="46"/>
        <v/>
      </c>
      <c r="BJ38" s="56" t="str">
        <f t="shared" si="46"/>
        <v/>
      </c>
      <c r="BK38" s="56" t="str">
        <f t="shared" si="46"/>
        <v/>
      </c>
      <c r="BL38" s="56" t="str">
        <f t="shared" si="46"/>
        <v/>
      </c>
      <c r="BM38" s="56" t="str">
        <f t="shared" si="46"/>
        <v/>
      </c>
      <c r="BN38" s="56" t="str">
        <f t="shared" si="46"/>
        <v/>
      </c>
      <c r="BO38" s="56" t="str">
        <f t="shared" si="46"/>
        <v/>
      </c>
      <c r="BP38" s="56" t="str">
        <f t="shared" si="46"/>
        <v/>
      </c>
      <c r="BQ38" s="56" t="str">
        <f t="shared" si="46"/>
        <v/>
      </c>
      <c r="BR38" s="56">
        <f t="shared" si="46"/>
        <v>0</v>
      </c>
      <c r="BS38" s="56"/>
    </row>
    <row r="39" ht="16.5" customHeight="1">
      <c r="A39" s="107"/>
      <c r="B39" s="108" t="s">
        <v>289</v>
      </c>
      <c r="C39" s="86" t="s">
        <v>75</v>
      </c>
      <c r="D39" s="232"/>
      <c r="E39" s="86" t="s">
        <v>192</v>
      </c>
      <c r="F39" s="168">
        <v>1.0</v>
      </c>
      <c r="G39" s="89">
        <v>82.5</v>
      </c>
      <c r="H39" s="90"/>
      <c r="I39" s="91"/>
      <c r="J39" s="109"/>
      <c r="K39" s="93"/>
      <c r="L39" s="94"/>
      <c r="M39" s="95"/>
      <c r="N39" s="96"/>
      <c r="O39" s="97"/>
      <c r="P39" s="98"/>
      <c r="Q39" s="99"/>
      <c r="R39" s="100"/>
      <c r="S39" s="226"/>
      <c r="T39" s="101"/>
      <c r="U39" s="227"/>
      <c r="V39" s="23">
        <f t="shared" si="2"/>
        <v>0</v>
      </c>
      <c r="W39" s="25">
        <f t="shared" si="3"/>
        <v>0</v>
      </c>
      <c r="X39" s="56">
        <f t="shared" si="4"/>
        <v>0</v>
      </c>
      <c r="Y39" s="56"/>
      <c r="Z39" s="56"/>
      <c r="AA39" s="56"/>
      <c r="AB39" s="56"/>
      <c r="AC39" s="56"/>
      <c r="AD39" s="56">
        <f t="shared" si="47"/>
        <v>0</v>
      </c>
      <c r="AE39" s="56"/>
      <c r="AF39" s="106"/>
      <c r="AG39" s="56"/>
      <c r="AH39" s="56"/>
      <c r="AI39" s="56"/>
      <c r="AJ39" s="56"/>
      <c r="AK39" s="56"/>
      <c r="AL39" s="56"/>
      <c r="AM39" s="56"/>
      <c r="AN39" s="228">
        <v>1.0</v>
      </c>
      <c r="AO39" s="56"/>
      <c r="AP39" s="56"/>
      <c r="AQ39" s="56"/>
      <c r="AR39" s="56"/>
      <c r="AS39" s="56"/>
      <c r="AT39" s="56"/>
      <c r="AU39" s="56"/>
      <c r="AV39" s="56"/>
      <c r="AW39" s="56"/>
      <c r="AX39" s="228">
        <v>4.0</v>
      </c>
      <c r="AY39" s="228"/>
      <c r="AZ39" s="104"/>
      <c r="BA39" s="56" t="str">
        <f t="shared" ref="BA39:BR39" si="48">IF(AG39="","",$X39*AG39)</f>
        <v/>
      </c>
      <c r="BB39" s="56" t="str">
        <f t="shared" si="48"/>
        <v/>
      </c>
      <c r="BC39" s="56" t="str">
        <f t="shared" si="48"/>
        <v/>
      </c>
      <c r="BD39" s="56" t="str">
        <f t="shared" si="48"/>
        <v/>
      </c>
      <c r="BE39" s="56" t="str">
        <f t="shared" si="48"/>
        <v/>
      </c>
      <c r="BF39" s="56" t="str">
        <f t="shared" si="48"/>
        <v/>
      </c>
      <c r="BG39" s="56" t="str">
        <f t="shared" si="48"/>
        <v/>
      </c>
      <c r="BH39" s="56">
        <f t="shared" si="48"/>
        <v>0</v>
      </c>
      <c r="BI39" s="56" t="str">
        <f t="shared" si="48"/>
        <v/>
      </c>
      <c r="BJ39" s="56" t="str">
        <f t="shared" si="48"/>
        <v/>
      </c>
      <c r="BK39" s="56" t="str">
        <f t="shared" si="48"/>
        <v/>
      </c>
      <c r="BL39" s="56" t="str">
        <f t="shared" si="48"/>
        <v/>
      </c>
      <c r="BM39" s="56" t="str">
        <f t="shared" si="48"/>
        <v/>
      </c>
      <c r="BN39" s="56" t="str">
        <f t="shared" si="48"/>
        <v/>
      </c>
      <c r="BO39" s="56" t="str">
        <f t="shared" si="48"/>
        <v/>
      </c>
      <c r="BP39" s="56" t="str">
        <f t="shared" si="48"/>
        <v/>
      </c>
      <c r="BQ39" s="56" t="str">
        <f t="shared" si="48"/>
        <v/>
      </c>
      <c r="BR39" s="56">
        <f t="shared" si="48"/>
        <v>0</v>
      </c>
      <c r="BS39" s="56"/>
    </row>
    <row r="40" ht="16.5" customHeight="1">
      <c r="A40" s="107"/>
      <c r="B40" s="108" t="s">
        <v>290</v>
      </c>
      <c r="C40" s="86" t="s">
        <v>75</v>
      </c>
      <c r="D40" s="232"/>
      <c r="E40" s="86" t="s">
        <v>192</v>
      </c>
      <c r="F40" s="168">
        <v>1.0</v>
      </c>
      <c r="G40" s="89">
        <v>87.5</v>
      </c>
      <c r="H40" s="90"/>
      <c r="I40" s="91"/>
      <c r="J40" s="109"/>
      <c r="K40" s="93"/>
      <c r="L40" s="94"/>
      <c r="M40" s="95"/>
      <c r="N40" s="96"/>
      <c r="O40" s="97"/>
      <c r="P40" s="98"/>
      <c r="Q40" s="99"/>
      <c r="R40" s="100"/>
      <c r="S40" s="226"/>
      <c r="T40" s="101"/>
      <c r="U40" s="227"/>
      <c r="V40" s="23">
        <f t="shared" si="2"/>
        <v>0</v>
      </c>
      <c r="W40" s="25">
        <f t="shared" si="3"/>
        <v>0</v>
      </c>
      <c r="X40" s="56">
        <f t="shared" si="4"/>
        <v>0</v>
      </c>
      <c r="Y40" s="56"/>
      <c r="Z40" s="56"/>
      <c r="AA40" s="56"/>
      <c r="AB40" s="56"/>
      <c r="AC40" s="56"/>
      <c r="AD40" s="56">
        <f t="shared" si="47"/>
        <v>0</v>
      </c>
      <c r="AE40" s="56"/>
      <c r="AF40" s="106"/>
      <c r="AG40" s="56"/>
      <c r="AH40" s="56"/>
      <c r="AI40" s="56"/>
      <c r="AJ40" s="56"/>
      <c r="AK40" s="56"/>
      <c r="AL40" s="56"/>
      <c r="AM40" s="56"/>
      <c r="AN40" s="228">
        <v>1.0</v>
      </c>
      <c r="AO40" s="56"/>
      <c r="AP40" s="56"/>
      <c r="AQ40" s="56"/>
      <c r="AR40" s="56"/>
      <c r="AS40" s="56"/>
      <c r="AT40" s="56"/>
      <c r="AU40" s="56"/>
      <c r="AV40" s="56"/>
      <c r="AW40" s="56"/>
      <c r="AX40" s="228">
        <v>4.0</v>
      </c>
      <c r="AY40" s="228"/>
      <c r="AZ40" s="104"/>
      <c r="BA40" s="56" t="str">
        <f t="shared" ref="BA40:BR40" si="49">IF(AG40="","",$X40*AG40)</f>
        <v/>
      </c>
      <c r="BB40" s="56" t="str">
        <f t="shared" si="49"/>
        <v/>
      </c>
      <c r="BC40" s="56" t="str">
        <f t="shared" si="49"/>
        <v/>
      </c>
      <c r="BD40" s="56" t="str">
        <f t="shared" si="49"/>
        <v/>
      </c>
      <c r="BE40" s="56" t="str">
        <f t="shared" si="49"/>
        <v/>
      </c>
      <c r="BF40" s="56" t="str">
        <f t="shared" si="49"/>
        <v/>
      </c>
      <c r="BG40" s="56" t="str">
        <f t="shared" si="49"/>
        <v/>
      </c>
      <c r="BH40" s="56">
        <f t="shared" si="49"/>
        <v>0</v>
      </c>
      <c r="BI40" s="56" t="str">
        <f t="shared" si="49"/>
        <v/>
      </c>
      <c r="BJ40" s="56" t="str">
        <f t="shared" si="49"/>
        <v/>
      </c>
      <c r="BK40" s="56" t="str">
        <f t="shared" si="49"/>
        <v/>
      </c>
      <c r="BL40" s="56" t="str">
        <f t="shared" si="49"/>
        <v/>
      </c>
      <c r="BM40" s="56" t="str">
        <f t="shared" si="49"/>
        <v/>
      </c>
      <c r="BN40" s="56" t="str">
        <f t="shared" si="49"/>
        <v/>
      </c>
      <c r="BO40" s="56" t="str">
        <f t="shared" si="49"/>
        <v/>
      </c>
      <c r="BP40" s="56" t="str">
        <f t="shared" si="49"/>
        <v/>
      </c>
      <c r="BQ40" s="56" t="str">
        <f t="shared" si="49"/>
        <v/>
      </c>
      <c r="BR40" s="56">
        <f t="shared" si="49"/>
        <v>0</v>
      </c>
      <c r="BS40" s="56"/>
    </row>
    <row r="41" ht="16.5" customHeight="1">
      <c r="A41" s="107"/>
      <c r="B41" s="110" t="s">
        <v>291</v>
      </c>
      <c r="C41" s="86" t="s">
        <v>73</v>
      </c>
      <c r="D41" s="186"/>
      <c r="E41" s="86" t="s">
        <v>272</v>
      </c>
      <c r="F41" s="168">
        <v>5.0</v>
      </c>
      <c r="G41" s="89">
        <v>110.0</v>
      </c>
      <c r="H41" s="90"/>
      <c r="I41" s="91"/>
      <c r="J41" s="109"/>
      <c r="K41" s="93"/>
      <c r="L41" s="94"/>
      <c r="M41" s="95"/>
      <c r="N41" s="96"/>
      <c r="O41" s="97"/>
      <c r="P41" s="98"/>
      <c r="Q41" s="99"/>
      <c r="R41" s="100"/>
      <c r="S41" s="226"/>
      <c r="T41" s="101"/>
      <c r="U41" s="227"/>
      <c r="V41" s="23">
        <f t="shared" si="2"/>
        <v>0</v>
      </c>
      <c r="W41" s="25">
        <f t="shared" si="3"/>
        <v>0</v>
      </c>
      <c r="X41" s="56">
        <f t="shared" si="4"/>
        <v>0</v>
      </c>
      <c r="Y41" s="56"/>
      <c r="Z41" s="56"/>
      <c r="AA41" s="56"/>
      <c r="AB41" s="56">
        <f>X41*5</f>
        <v>0</v>
      </c>
      <c r="AC41" s="56"/>
      <c r="AD41" s="56"/>
      <c r="AE41" s="56"/>
      <c r="AF41" s="106"/>
      <c r="AG41" s="56"/>
      <c r="AH41" s="56"/>
      <c r="AI41" s="228">
        <v>5.0</v>
      </c>
      <c r="AJ41" s="56"/>
      <c r="AK41" s="56"/>
      <c r="AL41" s="56"/>
      <c r="AM41" s="56"/>
      <c r="AN41" s="56"/>
      <c r="AO41" s="56"/>
      <c r="AP41" s="56"/>
      <c r="AQ41" s="56"/>
      <c r="AR41" s="56"/>
      <c r="AS41" s="56"/>
      <c r="AT41" s="56"/>
      <c r="AU41" s="56"/>
      <c r="AV41" s="56"/>
      <c r="AW41" s="56"/>
      <c r="AX41" s="228">
        <v>10.0</v>
      </c>
      <c r="AY41" s="228"/>
      <c r="AZ41" s="104"/>
      <c r="BA41" s="56" t="str">
        <f t="shared" ref="BA41:BR41" si="50">IF(AG41="","",$X41*AG41)</f>
        <v/>
      </c>
      <c r="BB41" s="56" t="str">
        <f t="shared" si="50"/>
        <v/>
      </c>
      <c r="BC41" s="56">
        <f t="shared" si="50"/>
        <v>0</v>
      </c>
      <c r="BD41" s="56" t="str">
        <f t="shared" si="50"/>
        <v/>
      </c>
      <c r="BE41" s="56" t="str">
        <f t="shared" si="50"/>
        <v/>
      </c>
      <c r="BF41" s="56" t="str">
        <f t="shared" si="50"/>
        <v/>
      </c>
      <c r="BG41" s="56" t="str">
        <f t="shared" si="50"/>
        <v/>
      </c>
      <c r="BH41" s="56" t="str">
        <f t="shared" si="50"/>
        <v/>
      </c>
      <c r="BI41" s="56" t="str">
        <f t="shared" si="50"/>
        <v/>
      </c>
      <c r="BJ41" s="56" t="str">
        <f t="shared" si="50"/>
        <v/>
      </c>
      <c r="BK41" s="56" t="str">
        <f t="shared" si="50"/>
        <v/>
      </c>
      <c r="BL41" s="56" t="str">
        <f t="shared" si="50"/>
        <v/>
      </c>
      <c r="BM41" s="56" t="str">
        <f t="shared" si="50"/>
        <v/>
      </c>
      <c r="BN41" s="56" t="str">
        <f t="shared" si="50"/>
        <v/>
      </c>
      <c r="BO41" s="56" t="str">
        <f t="shared" si="50"/>
        <v/>
      </c>
      <c r="BP41" s="56" t="str">
        <f t="shared" si="50"/>
        <v/>
      </c>
      <c r="BQ41" s="56" t="str">
        <f t="shared" si="50"/>
        <v/>
      </c>
      <c r="BR41" s="56">
        <f t="shared" si="50"/>
        <v>0</v>
      </c>
      <c r="BS41" s="56"/>
    </row>
    <row r="42" ht="17.25" customHeight="1">
      <c r="A42" s="107"/>
      <c r="B42" s="110" t="s">
        <v>292</v>
      </c>
      <c r="C42" s="86" t="s">
        <v>74</v>
      </c>
      <c r="D42" s="186"/>
      <c r="E42" s="86" t="s">
        <v>272</v>
      </c>
      <c r="F42" s="168">
        <v>5.0</v>
      </c>
      <c r="G42" s="89">
        <v>140.0</v>
      </c>
      <c r="H42" s="90"/>
      <c r="I42" s="91"/>
      <c r="J42" s="109"/>
      <c r="K42" s="93"/>
      <c r="L42" s="94"/>
      <c r="M42" s="95"/>
      <c r="N42" s="96"/>
      <c r="O42" s="97"/>
      <c r="P42" s="98"/>
      <c r="Q42" s="99"/>
      <c r="R42" s="100"/>
      <c r="S42" s="226"/>
      <c r="T42" s="101"/>
      <c r="U42" s="227"/>
      <c r="V42" s="23">
        <f t="shared" si="2"/>
        <v>0</v>
      </c>
      <c r="W42" s="25">
        <f t="shared" si="3"/>
        <v>0</v>
      </c>
      <c r="X42" s="56">
        <f t="shared" si="4"/>
        <v>0</v>
      </c>
      <c r="Y42" s="56"/>
      <c r="Z42" s="56"/>
      <c r="AA42" s="56"/>
      <c r="AB42" s="56"/>
      <c r="AC42" s="56">
        <f>$X42*5</f>
        <v>0</v>
      </c>
      <c r="AD42" s="56"/>
      <c r="AE42" s="56"/>
      <c r="AF42" s="106"/>
      <c r="AG42" s="56"/>
      <c r="AH42" s="56"/>
      <c r="AI42" s="56"/>
      <c r="AJ42" s="228">
        <v>4.0</v>
      </c>
      <c r="AK42" s="228">
        <v>1.0</v>
      </c>
      <c r="AL42" s="56"/>
      <c r="AM42" s="56"/>
      <c r="AN42" s="56"/>
      <c r="AO42" s="56"/>
      <c r="AP42" s="56"/>
      <c r="AQ42" s="56"/>
      <c r="AR42" s="56"/>
      <c r="AS42" s="56"/>
      <c r="AT42" s="56"/>
      <c r="AU42" s="56"/>
      <c r="AV42" s="56"/>
      <c r="AW42" s="56"/>
      <c r="AX42" s="228">
        <v>10.0</v>
      </c>
      <c r="AY42" s="228"/>
      <c r="AZ42" s="104"/>
      <c r="BA42" s="56" t="str">
        <f t="shared" ref="BA42:BR42" si="51">IF(AG42="","",$X42*AG42)</f>
        <v/>
      </c>
      <c r="BB42" s="56" t="str">
        <f t="shared" si="51"/>
        <v/>
      </c>
      <c r="BC42" s="56" t="str">
        <f t="shared" si="51"/>
        <v/>
      </c>
      <c r="BD42" s="56">
        <f t="shared" si="51"/>
        <v>0</v>
      </c>
      <c r="BE42" s="56">
        <f t="shared" si="51"/>
        <v>0</v>
      </c>
      <c r="BF42" s="56" t="str">
        <f t="shared" si="51"/>
        <v/>
      </c>
      <c r="BG42" s="56" t="str">
        <f t="shared" si="51"/>
        <v/>
      </c>
      <c r="BH42" s="56" t="str">
        <f t="shared" si="51"/>
        <v/>
      </c>
      <c r="BI42" s="56" t="str">
        <f t="shared" si="51"/>
        <v/>
      </c>
      <c r="BJ42" s="56" t="str">
        <f t="shared" si="51"/>
        <v/>
      </c>
      <c r="BK42" s="56" t="str">
        <f t="shared" si="51"/>
        <v/>
      </c>
      <c r="BL42" s="56" t="str">
        <f t="shared" si="51"/>
        <v/>
      </c>
      <c r="BM42" s="56" t="str">
        <f t="shared" si="51"/>
        <v/>
      </c>
      <c r="BN42" s="56" t="str">
        <f t="shared" si="51"/>
        <v/>
      </c>
      <c r="BO42" s="56" t="str">
        <f t="shared" si="51"/>
        <v/>
      </c>
      <c r="BP42" s="56" t="str">
        <f t="shared" si="51"/>
        <v/>
      </c>
      <c r="BQ42" s="56" t="str">
        <f t="shared" si="51"/>
        <v/>
      </c>
      <c r="BR42" s="56">
        <f t="shared" si="51"/>
        <v>0</v>
      </c>
      <c r="BS42" s="56"/>
    </row>
    <row r="43" ht="17.25" customHeight="1">
      <c r="A43" s="107"/>
      <c r="B43" s="110" t="s">
        <v>293</v>
      </c>
      <c r="C43" s="86" t="s">
        <v>75</v>
      </c>
      <c r="D43" s="186"/>
      <c r="E43" s="86" t="s">
        <v>272</v>
      </c>
      <c r="F43" s="168">
        <v>1.0</v>
      </c>
      <c r="G43" s="89">
        <v>77.5</v>
      </c>
      <c r="H43" s="90"/>
      <c r="I43" s="91"/>
      <c r="J43" s="109"/>
      <c r="K43" s="93"/>
      <c r="L43" s="94"/>
      <c r="M43" s="95"/>
      <c r="N43" s="96"/>
      <c r="O43" s="97"/>
      <c r="P43" s="98"/>
      <c r="Q43" s="99"/>
      <c r="R43" s="100"/>
      <c r="S43" s="226"/>
      <c r="T43" s="101"/>
      <c r="U43" s="227"/>
      <c r="V43" s="23">
        <f t="shared" si="2"/>
        <v>0</v>
      </c>
      <c r="W43" s="25">
        <f t="shared" si="3"/>
        <v>0</v>
      </c>
      <c r="X43" s="56">
        <f t="shared" si="4"/>
        <v>0</v>
      </c>
      <c r="Y43" s="56"/>
      <c r="Z43" s="56"/>
      <c r="AA43" s="56"/>
      <c r="AB43" s="56"/>
      <c r="AC43" s="56"/>
      <c r="AD43" s="56">
        <f>$X43*1</f>
        <v>0</v>
      </c>
      <c r="AE43" s="56"/>
      <c r="AF43" s="106"/>
      <c r="AG43" s="56"/>
      <c r="AH43" s="56"/>
      <c r="AI43" s="56"/>
      <c r="AJ43" s="56"/>
      <c r="AK43" s="228">
        <v>1.0</v>
      </c>
      <c r="AL43" s="56"/>
      <c r="AM43" s="56"/>
      <c r="AN43" s="56"/>
      <c r="AO43" s="56"/>
      <c r="AP43" s="56"/>
      <c r="AQ43" s="56"/>
      <c r="AR43" s="56"/>
      <c r="AS43" s="56"/>
      <c r="AT43" s="56"/>
      <c r="AU43" s="56"/>
      <c r="AV43" s="56"/>
      <c r="AW43" s="56"/>
      <c r="AX43" s="228">
        <v>3.0</v>
      </c>
      <c r="AY43" s="228"/>
      <c r="AZ43" s="104"/>
      <c r="BA43" s="56" t="str">
        <f t="shared" ref="BA43:BR43" si="52">IF(AG43="","",$X43*AG43)</f>
        <v/>
      </c>
      <c r="BB43" s="56" t="str">
        <f t="shared" si="52"/>
        <v/>
      </c>
      <c r="BC43" s="56" t="str">
        <f t="shared" si="52"/>
        <v/>
      </c>
      <c r="BD43" s="56" t="str">
        <f t="shared" si="52"/>
        <v/>
      </c>
      <c r="BE43" s="56">
        <f t="shared" si="52"/>
        <v>0</v>
      </c>
      <c r="BF43" s="56" t="str">
        <f t="shared" si="52"/>
        <v/>
      </c>
      <c r="BG43" s="56" t="str">
        <f t="shared" si="52"/>
        <v/>
      </c>
      <c r="BH43" s="56" t="str">
        <f t="shared" si="52"/>
        <v/>
      </c>
      <c r="BI43" s="56" t="str">
        <f t="shared" si="52"/>
        <v/>
      </c>
      <c r="BJ43" s="56" t="str">
        <f t="shared" si="52"/>
        <v/>
      </c>
      <c r="BK43" s="56" t="str">
        <f t="shared" si="52"/>
        <v/>
      </c>
      <c r="BL43" s="56" t="str">
        <f t="shared" si="52"/>
        <v/>
      </c>
      <c r="BM43" s="56" t="str">
        <f t="shared" si="52"/>
        <v/>
      </c>
      <c r="BN43" s="56" t="str">
        <f t="shared" si="52"/>
        <v/>
      </c>
      <c r="BO43" s="56" t="str">
        <f t="shared" si="52"/>
        <v/>
      </c>
      <c r="BP43" s="56" t="str">
        <f t="shared" si="52"/>
        <v/>
      </c>
      <c r="BQ43" s="56" t="str">
        <f t="shared" si="52"/>
        <v/>
      </c>
      <c r="BR43" s="56">
        <f t="shared" si="52"/>
        <v>0</v>
      </c>
      <c r="BS43" s="56"/>
    </row>
    <row r="44" ht="17.25" customHeight="1">
      <c r="A44" s="107"/>
      <c r="B44" s="110" t="s">
        <v>294</v>
      </c>
      <c r="C44" s="86" t="s">
        <v>76</v>
      </c>
      <c r="D44" s="186"/>
      <c r="E44" s="86" t="s">
        <v>272</v>
      </c>
      <c r="F44" s="168">
        <v>1.0</v>
      </c>
      <c r="G44" s="89">
        <v>120.0</v>
      </c>
      <c r="H44" s="90"/>
      <c r="I44" s="91"/>
      <c r="J44" s="109"/>
      <c r="K44" s="93"/>
      <c r="L44" s="94"/>
      <c r="M44" s="95"/>
      <c r="N44" s="96"/>
      <c r="O44" s="97"/>
      <c r="P44" s="98"/>
      <c r="Q44" s="99"/>
      <c r="R44" s="100"/>
      <c r="S44" s="226"/>
      <c r="T44" s="101"/>
      <c r="U44" s="227"/>
      <c r="V44" s="23">
        <f t="shared" si="2"/>
        <v>0</v>
      </c>
      <c r="W44" s="25">
        <f t="shared" si="3"/>
        <v>0</v>
      </c>
      <c r="X44" s="56">
        <f t="shared" si="4"/>
        <v>0</v>
      </c>
      <c r="Y44" s="56"/>
      <c r="Z44" s="56"/>
      <c r="AA44" s="56"/>
      <c r="AB44" s="56"/>
      <c r="AC44" s="56"/>
      <c r="AD44" s="56"/>
      <c r="AE44" s="56">
        <f>$X44*1</f>
        <v>0</v>
      </c>
      <c r="AF44" s="106"/>
      <c r="AG44" s="56"/>
      <c r="AH44" s="56"/>
      <c r="AI44" s="56"/>
      <c r="AJ44" s="56"/>
      <c r="AK44" s="56"/>
      <c r="AL44" s="56"/>
      <c r="AM44" s="228">
        <v>1.0</v>
      </c>
      <c r="AN44" s="56"/>
      <c r="AO44" s="56"/>
      <c r="AP44" s="56"/>
      <c r="AQ44" s="56"/>
      <c r="AR44" s="56"/>
      <c r="AS44" s="56"/>
      <c r="AT44" s="56"/>
      <c r="AU44" s="56"/>
      <c r="AV44" s="56"/>
      <c r="AW44" s="56"/>
      <c r="AX44" s="228">
        <v>4.0</v>
      </c>
      <c r="AY44" s="228"/>
      <c r="AZ44" s="104"/>
      <c r="BA44" s="56" t="str">
        <f t="shared" ref="BA44:BR44" si="53">IF(AG44="","",$X44*AG44)</f>
        <v/>
      </c>
      <c r="BB44" s="56" t="str">
        <f t="shared" si="53"/>
        <v/>
      </c>
      <c r="BC44" s="56" t="str">
        <f t="shared" si="53"/>
        <v/>
      </c>
      <c r="BD44" s="56" t="str">
        <f t="shared" si="53"/>
        <v/>
      </c>
      <c r="BE44" s="56" t="str">
        <f t="shared" si="53"/>
        <v/>
      </c>
      <c r="BF44" s="56" t="str">
        <f t="shared" si="53"/>
        <v/>
      </c>
      <c r="BG44" s="56">
        <f t="shared" si="53"/>
        <v>0</v>
      </c>
      <c r="BH44" s="56" t="str">
        <f t="shared" si="53"/>
        <v/>
      </c>
      <c r="BI44" s="56" t="str">
        <f t="shared" si="53"/>
        <v/>
      </c>
      <c r="BJ44" s="56" t="str">
        <f t="shared" si="53"/>
        <v/>
      </c>
      <c r="BK44" s="56" t="str">
        <f t="shared" si="53"/>
        <v/>
      </c>
      <c r="BL44" s="56" t="str">
        <f t="shared" si="53"/>
        <v/>
      </c>
      <c r="BM44" s="56" t="str">
        <f t="shared" si="53"/>
        <v/>
      </c>
      <c r="BN44" s="56" t="str">
        <f t="shared" si="53"/>
        <v/>
      </c>
      <c r="BO44" s="56" t="str">
        <f t="shared" si="53"/>
        <v/>
      </c>
      <c r="BP44" s="56" t="str">
        <f t="shared" si="53"/>
        <v/>
      </c>
      <c r="BQ44" s="56" t="str">
        <f t="shared" si="53"/>
        <v/>
      </c>
      <c r="BR44" s="56">
        <f t="shared" si="53"/>
        <v>0</v>
      </c>
      <c r="BS44" s="56"/>
    </row>
    <row r="45" ht="17.25" customHeight="1">
      <c r="A45" s="107"/>
      <c r="B45" s="110" t="s">
        <v>295</v>
      </c>
      <c r="C45" s="86" t="s">
        <v>75</v>
      </c>
      <c r="D45" s="142"/>
      <c r="E45" s="86" t="s">
        <v>272</v>
      </c>
      <c r="F45" s="168">
        <v>5.0</v>
      </c>
      <c r="G45" s="89">
        <v>250.0</v>
      </c>
      <c r="H45" s="90"/>
      <c r="I45" s="91"/>
      <c r="J45" s="109"/>
      <c r="K45" s="93"/>
      <c r="L45" s="94"/>
      <c r="M45" s="95"/>
      <c r="N45" s="96"/>
      <c r="O45" s="97"/>
      <c r="P45" s="98"/>
      <c r="Q45" s="99"/>
      <c r="R45" s="100"/>
      <c r="S45" s="226"/>
      <c r="T45" s="101"/>
      <c r="U45" s="227"/>
      <c r="V45" s="23">
        <f t="shared" si="2"/>
        <v>0</v>
      </c>
      <c r="W45" s="25">
        <f t="shared" si="3"/>
        <v>0</v>
      </c>
      <c r="X45" s="56">
        <f t="shared" si="4"/>
        <v>0</v>
      </c>
      <c r="Y45" s="56"/>
      <c r="Z45" s="56"/>
      <c r="AA45" s="56"/>
      <c r="AB45" s="56"/>
      <c r="AC45" s="56">
        <f t="shared" ref="AC45:AC48" si="55">$X45*5</f>
        <v>0</v>
      </c>
      <c r="AD45" s="56"/>
      <c r="AE45" s="56"/>
      <c r="AF45" s="106"/>
      <c r="AG45" s="56"/>
      <c r="AH45" s="56"/>
      <c r="AI45" s="56"/>
      <c r="AJ45" s="56"/>
      <c r="AK45" s="228">
        <v>2.0</v>
      </c>
      <c r="AL45" s="228">
        <v>3.0</v>
      </c>
      <c r="AM45" s="56"/>
      <c r="AN45" s="56"/>
      <c r="AO45" s="56"/>
      <c r="AP45" s="56"/>
      <c r="AQ45" s="56"/>
      <c r="AR45" s="56"/>
      <c r="AS45" s="56"/>
      <c r="AT45" s="56"/>
      <c r="AU45" s="56"/>
      <c r="AV45" s="56"/>
      <c r="AW45" s="56"/>
      <c r="AX45" s="228">
        <v>15.0</v>
      </c>
      <c r="AY45" s="228"/>
      <c r="AZ45" s="104"/>
      <c r="BA45" s="56" t="str">
        <f t="shared" ref="BA45:BR45" si="54">IF(AG45="","",$X45*AG45)</f>
        <v/>
      </c>
      <c r="BB45" s="56" t="str">
        <f t="shared" si="54"/>
        <v/>
      </c>
      <c r="BC45" s="56" t="str">
        <f t="shared" si="54"/>
        <v/>
      </c>
      <c r="BD45" s="56" t="str">
        <f t="shared" si="54"/>
        <v/>
      </c>
      <c r="BE45" s="56">
        <f t="shared" si="54"/>
        <v>0</v>
      </c>
      <c r="BF45" s="56">
        <f t="shared" si="54"/>
        <v>0</v>
      </c>
      <c r="BG45" s="56" t="str">
        <f t="shared" si="54"/>
        <v/>
      </c>
      <c r="BH45" s="56" t="str">
        <f t="shared" si="54"/>
        <v/>
      </c>
      <c r="BI45" s="56" t="str">
        <f t="shared" si="54"/>
        <v/>
      </c>
      <c r="BJ45" s="56" t="str">
        <f t="shared" si="54"/>
        <v/>
      </c>
      <c r="BK45" s="56" t="str">
        <f t="shared" si="54"/>
        <v/>
      </c>
      <c r="BL45" s="56" t="str">
        <f t="shared" si="54"/>
        <v/>
      </c>
      <c r="BM45" s="56" t="str">
        <f t="shared" si="54"/>
        <v/>
      </c>
      <c r="BN45" s="56" t="str">
        <f t="shared" si="54"/>
        <v/>
      </c>
      <c r="BO45" s="56" t="str">
        <f t="shared" si="54"/>
        <v/>
      </c>
      <c r="BP45" s="56" t="str">
        <f t="shared" si="54"/>
        <v/>
      </c>
      <c r="BQ45" s="56" t="str">
        <f t="shared" si="54"/>
        <v/>
      </c>
      <c r="BR45" s="56">
        <f t="shared" si="54"/>
        <v>0</v>
      </c>
      <c r="BS45" s="56"/>
    </row>
    <row r="46" ht="15.75" customHeight="1">
      <c r="A46" s="107"/>
      <c r="B46" s="110" t="s">
        <v>296</v>
      </c>
      <c r="C46" s="86" t="s">
        <v>297</v>
      </c>
      <c r="D46" s="186"/>
      <c r="E46" s="86" t="s">
        <v>272</v>
      </c>
      <c r="F46" s="168">
        <v>5.0</v>
      </c>
      <c r="G46" s="89">
        <v>160.0</v>
      </c>
      <c r="H46" s="90"/>
      <c r="I46" s="91"/>
      <c r="J46" s="109"/>
      <c r="K46" s="93"/>
      <c r="L46" s="94"/>
      <c r="M46" s="95"/>
      <c r="N46" s="96"/>
      <c r="O46" s="97"/>
      <c r="P46" s="98"/>
      <c r="Q46" s="99"/>
      <c r="R46" s="100"/>
      <c r="S46" s="226"/>
      <c r="T46" s="101"/>
      <c r="U46" s="227"/>
      <c r="V46" s="23">
        <f t="shared" si="2"/>
        <v>0</v>
      </c>
      <c r="W46" s="25">
        <f t="shared" si="3"/>
        <v>0</v>
      </c>
      <c r="X46" s="56">
        <f t="shared" si="4"/>
        <v>0</v>
      </c>
      <c r="Y46" s="56"/>
      <c r="Z46" s="56"/>
      <c r="AA46" s="56"/>
      <c r="AB46" s="56"/>
      <c r="AC46" s="56">
        <f t="shared" si="55"/>
        <v>0</v>
      </c>
      <c r="AD46" s="56"/>
      <c r="AE46" s="56"/>
      <c r="AF46" s="106"/>
      <c r="AG46" s="56"/>
      <c r="AH46" s="56"/>
      <c r="AI46" s="228">
        <v>5.0</v>
      </c>
      <c r="AJ46" s="56"/>
      <c r="AK46" s="56"/>
      <c r="AL46" s="56"/>
      <c r="AM46" s="56"/>
      <c r="AN46" s="56"/>
      <c r="AO46" s="56"/>
      <c r="AP46" s="56"/>
      <c r="AQ46" s="56"/>
      <c r="AR46" s="56"/>
      <c r="AS46" s="56"/>
      <c r="AT46" s="56"/>
      <c r="AU46" s="56"/>
      <c r="AV46" s="56"/>
      <c r="AW46" s="56"/>
      <c r="AX46" s="228">
        <v>16.0</v>
      </c>
      <c r="AY46" s="228"/>
      <c r="AZ46" s="104"/>
      <c r="BA46" s="56" t="str">
        <f t="shared" ref="BA46:BR46" si="56">IF(AG46="","",$X46*AG46)</f>
        <v/>
      </c>
      <c r="BB46" s="56" t="str">
        <f t="shared" si="56"/>
        <v/>
      </c>
      <c r="BC46" s="56">
        <f t="shared" si="56"/>
        <v>0</v>
      </c>
      <c r="BD46" s="56" t="str">
        <f t="shared" si="56"/>
        <v/>
      </c>
      <c r="BE46" s="56" t="str">
        <f t="shared" si="56"/>
        <v/>
      </c>
      <c r="BF46" s="56" t="str">
        <f t="shared" si="56"/>
        <v/>
      </c>
      <c r="BG46" s="56" t="str">
        <f t="shared" si="56"/>
        <v/>
      </c>
      <c r="BH46" s="56" t="str">
        <f t="shared" si="56"/>
        <v/>
      </c>
      <c r="BI46" s="56" t="str">
        <f t="shared" si="56"/>
        <v/>
      </c>
      <c r="BJ46" s="56" t="str">
        <f t="shared" si="56"/>
        <v/>
      </c>
      <c r="BK46" s="56" t="str">
        <f t="shared" si="56"/>
        <v/>
      </c>
      <c r="BL46" s="56" t="str">
        <f t="shared" si="56"/>
        <v/>
      </c>
      <c r="BM46" s="56" t="str">
        <f t="shared" si="56"/>
        <v/>
      </c>
      <c r="BN46" s="56" t="str">
        <f t="shared" si="56"/>
        <v/>
      </c>
      <c r="BO46" s="56" t="str">
        <f t="shared" si="56"/>
        <v/>
      </c>
      <c r="BP46" s="56" t="str">
        <f t="shared" si="56"/>
        <v/>
      </c>
      <c r="BQ46" s="56" t="str">
        <f t="shared" si="56"/>
        <v/>
      </c>
      <c r="BR46" s="56">
        <f t="shared" si="56"/>
        <v>0</v>
      </c>
      <c r="BS46" s="56"/>
    </row>
    <row r="47" ht="16.5" customHeight="1">
      <c r="A47" s="107"/>
      <c r="B47" s="110" t="s">
        <v>298</v>
      </c>
      <c r="C47" s="86" t="s">
        <v>297</v>
      </c>
      <c r="D47" s="186"/>
      <c r="E47" s="86" t="s">
        <v>272</v>
      </c>
      <c r="F47" s="168">
        <v>5.0</v>
      </c>
      <c r="G47" s="89">
        <v>150.0</v>
      </c>
      <c r="H47" s="90"/>
      <c r="I47" s="91"/>
      <c r="J47" s="109"/>
      <c r="K47" s="93"/>
      <c r="L47" s="94"/>
      <c r="M47" s="95"/>
      <c r="N47" s="96"/>
      <c r="O47" s="97"/>
      <c r="P47" s="98"/>
      <c r="Q47" s="99"/>
      <c r="R47" s="100"/>
      <c r="S47" s="226"/>
      <c r="T47" s="101"/>
      <c r="U47" s="227"/>
      <c r="V47" s="23">
        <f t="shared" si="2"/>
        <v>0</v>
      </c>
      <c r="W47" s="25">
        <f t="shared" si="3"/>
        <v>0</v>
      </c>
      <c r="X47" s="56">
        <f t="shared" si="4"/>
        <v>0</v>
      </c>
      <c r="Y47" s="56"/>
      <c r="Z47" s="56"/>
      <c r="AA47" s="56"/>
      <c r="AB47" s="56"/>
      <c r="AC47" s="56">
        <f t="shared" si="55"/>
        <v>0</v>
      </c>
      <c r="AD47" s="56"/>
      <c r="AE47" s="56"/>
      <c r="AF47" s="106"/>
      <c r="AG47" s="56"/>
      <c r="AH47" s="56"/>
      <c r="AI47" s="228">
        <v>5.0</v>
      </c>
      <c r="AJ47" s="56"/>
      <c r="AK47" s="56"/>
      <c r="AL47" s="56"/>
      <c r="AM47" s="56"/>
      <c r="AN47" s="56"/>
      <c r="AO47" s="56"/>
      <c r="AP47" s="56"/>
      <c r="AQ47" s="56"/>
      <c r="AR47" s="56"/>
      <c r="AS47" s="56"/>
      <c r="AT47" s="56"/>
      <c r="AU47" s="56"/>
      <c r="AV47" s="56"/>
      <c r="AW47" s="56"/>
      <c r="AX47" s="228">
        <v>16.0</v>
      </c>
      <c r="AY47" s="228"/>
      <c r="AZ47" s="104"/>
      <c r="BA47" s="56" t="str">
        <f t="shared" ref="BA47:BR47" si="57">IF(AG47="","",$X47*AG47)</f>
        <v/>
      </c>
      <c r="BB47" s="56" t="str">
        <f t="shared" si="57"/>
        <v/>
      </c>
      <c r="BC47" s="56">
        <f t="shared" si="57"/>
        <v>0</v>
      </c>
      <c r="BD47" s="56" t="str">
        <f t="shared" si="57"/>
        <v/>
      </c>
      <c r="BE47" s="56" t="str">
        <f t="shared" si="57"/>
        <v/>
      </c>
      <c r="BF47" s="56" t="str">
        <f t="shared" si="57"/>
        <v/>
      </c>
      <c r="BG47" s="56" t="str">
        <f t="shared" si="57"/>
        <v/>
      </c>
      <c r="BH47" s="56" t="str">
        <f t="shared" si="57"/>
        <v/>
      </c>
      <c r="BI47" s="56" t="str">
        <f t="shared" si="57"/>
        <v/>
      </c>
      <c r="BJ47" s="56" t="str">
        <f t="shared" si="57"/>
        <v/>
      </c>
      <c r="BK47" s="56" t="str">
        <f t="shared" si="57"/>
        <v/>
      </c>
      <c r="BL47" s="56" t="str">
        <f t="shared" si="57"/>
        <v/>
      </c>
      <c r="BM47" s="56" t="str">
        <f t="shared" si="57"/>
        <v/>
      </c>
      <c r="BN47" s="56" t="str">
        <f t="shared" si="57"/>
        <v/>
      </c>
      <c r="BO47" s="56" t="str">
        <f t="shared" si="57"/>
        <v/>
      </c>
      <c r="BP47" s="56" t="str">
        <f t="shared" si="57"/>
        <v/>
      </c>
      <c r="BQ47" s="56" t="str">
        <f t="shared" si="57"/>
        <v/>
      </c>
      <c r="BR47" s="56">
        <f t="shared" si="57"/>
        <v>0</v>
      </c>
      <c r="BS47" s="56"/>
    </row>
    <row r="48" ht="16.5" customHeight="1">
      <c r="A48" s="107"/>
      <c r="B48" s="110" t="s">
        <v>299</v>
      </c>
      <c r="C48" s="86" t="s">
        <v>297</v>
      </c>
      <c r="D48" s="186"/>
      <c r="E48" s="86" t="s">
        <v>272</v>
      </c>
      <c r="F48" s="168">
        <v>5.0</v>
      </c>
      <c r="G48" s="89">
        <v>160.0</v>
      </c>
      <c r="H48" s="90"/>
      <c r="I48" s="91"/>
      <c r="J48" s="109"/>
      <c r="K48" s="93"/>
      <c r="L48" s="94"/>
      <c r="M48" s="95"/>
      <c r="N48" s="96"/>
      <c r="O48" s="97"/>
      <c r="P48" s="98"/>
      <c r="Q48" s="99"/>
      <c r="R48" s="100"/>
      <c r="S48" s="226"/>
      <c r="T48" s="101"/>
      <c r="U48" s="227"/>
      <c r="V48" s="23">
        <f t="shared" si="2"/>
        <v>0</v>
      </c>
      <c r="W48" s="25">
        <f t="shared" si="3"/>
        <v>0</v>
      </c>
      <c r="X48" s="56">
        <f t="shared" si="4"/>
        <v>0</v>
      </c>
      <c r="Y48" s="56"/>
      <c r="Z48" s="56"/>
      <c r="AA48" s="56"/>
      <c r="AB48" s="56"/>
      <c r="AC48" s="56">
        <f t="shared" si="55"/>
        <v>0</v>
      </c>
      <c r="AD48" s="56"/>
      <c r="AE48" s="56"/>
      <c r="AF48" s="106"/>
      <c r="AG48" s="56"/>
      <c r="AH48" s="56"/>
      <c r="AI48" s="228">
        <v>5.0</v>
      </c>
      <c r="AJ48" s="56"/>
      <c r="AK48" s="56"/>
      <c r="AL48" s="56"/>
      <c r="AM48" s="56"/>
      <c r="AN48" s="56"/>
      <c r="AO48" s="56"/>
      <c r="AP48" s="56"/>
      <c r="AQ48" s="56"/>
      <c r="AR48" s="56"/>
      <c r="AS48" s="56"/>
      <c r="AT48" s="56"/>
      <c r="AU48" s="56"/>
      <c r="AV48" s="56"/>
      <c r="AW48" s="56"/>
      <c r="AX48" s="228">
        <v>16.0</v>
      </c>
      <c r="AY48" s="228"/>
      <c r="AZ48" s="104"/>
      <c r="BA48" s="56" t="str">
        <f t="shared" ref="BA48:BR48" si="58">IF(AG48="","",$X48*AG48)</f>
        <v/>
      </c>
      <c r="BB48" s="56" t="str">
        <f t="shared" si="58"/>
        <v/>
      </c>
      <c r="BC48" s="56">
        <f t="shared" si="58"/>
        <v>0</v>
      </c>
      <c r="BD48" s="56" t="str">
        <f t="shared" si="58"/>
        <v/>
      </c>
      <c r="BE48" s="56" t="str">
        <f t="shared" si="58"/>
        <v/>
      </c>
      <c r="BF48" s="56" t="str">
        <f t="shared" si="58"/>
        <v/>
      </c>
      <c r="BG48" s="56" t="str">
        <f t="shared" si="58"/>
        <v/>
      </c>
      <c r="BH48" s="56" t="str">
        <f t="shared" si="58"/>
        <v/>
      </c>
      <c r="BI48" s="56" t="str">
        <f t="shared" si="58"/>
        <v/>
      </c>
      <c r="BJ48" s="56" t="str">
        <f t="shared" si="58"/>
        <v/>
      </c>
      <c r="BK48" s="56" t="str">
        <f t="shared" si="58"/>
        <v/>
      </c>
      <c r="BL48" s="56" t="str">
        <f t="shared" si="58"/>
        <v/>
      </c>
      <c r="BM48" s="56" t="str">
        <f t="shared" si="58"/>
        <v/>
      </c>
      <c r="BN48" s="56" t="str">
        <f t="shared" si="58"/>
        <v/>
      </c>
      <c r="BO48" s="56" t="str">
        <f t="shared" si="58"/>
        <v/>
      </c>
      <c r="BP48" s="56" t="str">
        <f t="shared" si="58"/>
        <v/>
      </c>
      <c r="BQ48" s="56" t="str">
        <f t="shared" si="58"/>
        <v/>
      </c>
      <c r="BR48" s="56">
        <f t="shared" si="58"/>
        <v>0</v>
      </c>
      <c r="BS48" s="56"/>
    </row>
    <row r="49" ht="16.5" customHeight="1">
      <c r="A49" s="107"/>
      <c r="B49" s="110" t="s">
        <v>300</v>
      </c>
      <c r="C49" s="86" t="s">
        <v>297</v>
      </c>
      <c r="D49" s="142"/>
      <c r="E49" s="86" t="s">
        <v>272</v>
      </c>
      <c r="F49" s="168">
        <v>2.0</v>
      </c>
      <c r="G49" s="89">
        <v>130.0</v>
      </c>
      <c r="H49" s="90"/>
      <c r="I49" s="91"/>
      <c r="J49" s="109"/>
      <c r="K49" s="93"/>
      <c r="L49" s="94"/>
      <c r="M49" s="95"/>
      <c r="N49" s="96"/>
      <c r="O49" s="97"/>
      <c r="P49" s="98"/>
      <c r="Q49" s="99"/>
      <c r="R49" s="100"/>
      <c r="S49" s="226"/>
      <c r="T49" s="101"/>
      <c r="U49" s="227"/>
      <c r="V49" s="23">
        <f t="shared" si="2"/>
        <v>0</v>
      </c>
      <c r="W49" s="25">
        <f t="shared" si="3"/>
        <v>0</v>
      </c>
      <c r="X49" s="56">
        <f t="shared" si="4"/>
        <v>0</v>
      </c>
      <c r="Y49" s="56"/>
      <c r="Z49" s="56"/>
      <c r="AA49" s="56"/>
      <c r="AB49" s="56">
        <f>$X49*2</f>
        <v>0</v>
      </c>
      <c r="AC49" s="56"/>
      <c r="AD49" s="56"/>
      <c r="AE49" s="56"/>
      <c r="AF49" s="106"/>
      <c r="AG49" s="56"/>
      <c r="AH49" s="56"/>
      <c r="AI49" s="56"/>
      <c r="AJ49" s="56"/>
      <c r="AK49" s="56"/>
      <c r="AL49" s="56"/>
      <c r="AM49" s="56"/>
      <c r="AN49" s="56"/>
      <c r="AO49" s="56"/>
      <c r="AP49" s="56"/>
      <c r="AQ49" s="56"/>
      <c r="AR49" s="56"/>
      <c r="AS49" s="56"/>
      <c r="AT49" s="56"/>
      <c r="AU49" s="56"/>
      <c r="AV49" s="56"/>
      <c r="AW49" s="56"/>
      <c r="AX49" s="56"/>
      <c r="AY49" s="56"/>
      <c r="AZ49" s="104"/>
      <c r="BA49" s="56" t="str">
        <f t="shared" ref="BA49:BR49" si="59">IF(AG49="","",$X49*AG49)</f>
        <v/>
      </c>
      <c r="BB49" s="56" t="str">
        <f t="shared" si="59"/>
        <v/>
      </c>
      <c r="BC49" s="56" t="str">
        <f t="shared" si="59"/>
        <v/>
      </c>
      <c r="BD49" s="56" t="str">
        <f t="shared" si="59"/>
        <v/>
      </c>
      <c r="BE49" s="56" t="str">
        <f t="shared" si="59"/>
        <v/>
      </c>
      <c r="BF49" s="56" t="str">
        <f t="shared" si="59"/>
        <v/>
      </c>
      <c r="BG49" s="56" t="str">
        <f t="shared" si="59"/>
        <v/>
      </c>
      <c r="BH49" s="56" t="str">
        <f t="shared" si="59"/>
        <v/>
      </c>
      <c r="BI49" s="56" t="str">
        <f t="shared" si="59"/>
        <v/>
      </c>
      <c r="BJ49" s="56" t="str">
        <f t="shared" si="59"/>
        <v/>
      </c>
      <c r="BK49" s="56" t="str">
        <f t="shared" si="59"/>
        <v/>
      </c>
      <c r="BL49" s="56" t="str">
        <f t="shared" si="59"/>
        <v/>
      </c>
      <c r="BM49" s="56" t="str">
        <f t="shared" si="59"/>
        <v/>
      </c>
      <c r="BN49" s="56" t="str">
        <f t="shared" si="59"/>
        <v/>
      </c>
      <c r="BO49" s="56" t="str">
        <f t="shared" si="59"/>
        <v/>
      </c>
      <c r="BP49" s="56" t="str">
        <f t="shared" si="59"/>
        <v/>
      </c>
      <c r="BQ49" s="56" t="str">
        <f t="shared" si="59"/>
        <v/>
      </c>
      <c r="BR49" s="56" t="str">
        <f t="shared" si="59"/>
        <v/>
      </c>
      <c r="BS49" s="56"/>
    </row>
    <row r="50" ht="17.25" customHeight="1">
      <c r="A50" s="107"/>
      <c r="B50" s="110" t="s">
        <v>301</v>
      </c>
      <c r="C50" s="86" t="s">
        <v>297</v>
      </c>
      <c r="D50" s="186"/>
      <c r="E50" s="86" t="s">
        <v>272</v>
      </c>
      <c r="F50" s="168">
        <v>5.0</v>
      </c>
      <c r="G50" s="89">
        <v>190.0</v>
      </c>
      <c r="H50" s="90"/>
      <c r="I50" s="91"/>
      <c r="J50" s="109"/>
      <c r="K50" s="93"/>
      <c r="L50" s="94"/>
      <c r="M50" s="95"/>
      <c r="N50" s="96"/>
      <c r="O50" s="97"/>
      <c r="P50" s="98"/>
      <c r="Q50" s="99"/>
      <c r="R50" s="100"/>
      <c r="S50" s="226"/>
      <c r="T50" s="101"/>
      <c r="U50" s="227"/>
      <c r="V50" s="23">
        <f t="shared" si="2"/>
        <v>0</v>
      </c>
      <c r="W50" s="25">
        <f t="shared" si="3"/>
        <v>0</v>
      </c>
      <c r="X50" s="56">
        <f t="shared" si="4"/>
        <v>0</v>
      </c>
      <c r="Y50" s="56"/>
      <c r="Z50" s="56"/>
      <c r="AA50" s="56"/>
      <c r="AB50" s="56"/>
      <c r="AC50" s="56">
        <f>$X50*5</f>
        <v>0</v>
      </c>
      <c r="AD50" s="56"/>
      <c r="AE50" s="56"/>
      <c r="AF50" s="106"/>
      <c r="AG50" s="56"/>
      <c r="AH50" s="56"/>
      <c r="AI50" s="228">
        <v>5.0</v>
      </c>
      <c r="AJ50" s="56"/>
      <c r="AK50" s="56"/>
      <c r="AL50" s="56"/>
      <c r="AM50" s="56"/>
      <c r="AN50" s="56"/>
      <c r="AO50" s="56"/>
      <c r="AP50" s="56"/>
      <c r="AQ50" s="56"/>
      <c r="AR50" s="56"/>
      <c r="AS50" s="56"/>
      <c r="AT50" s="56"/>
      <c r="AU50" s="56"/>
      <c r="AV50" s="56"/>
      <c r="AW50" s="56"/>
      <c r="AX50" s="228">
        <v>16.0</v>
      </c>
      <c r="AY50" s="228"/>
      <c r="AZ50" s="104"/>
      <c r="BA50" s="56" t="str">
        <f t="shared" ref="BA50:BR50" si="60">IF(AG50="","",$X50*AG50)</f>
        <v/>
      </c>
      <c r="BB50" s="56" t="str">
        <f t="shared" si="60"/>
        <v/>
      </c>
      <c r="BC50" s="56">
        <f t="shared" si="60"/>
        <v>0</v>
      </c>
      <c r="BD50" s="56" t="str">
        <f t="shared" si="60"/>
        <v/>
      </c>
      <c r="BE50" s="56" t="str">
        <f t="shared" si="60"/>
        <v/>
      </c>
      <c r="BF50" s="56" t="str">
        <f t="shared" si="60"/>
        <v/>
      </c>
      <c r="BG50" s="56" t="str">
        <f t="shared" si="60"/>
        <v/>
      </c>
      <c r="BH50" s="56" t="str">
        <f t="shared" si="60"/>
        <v/>
      </c>
      <c r="BI50" s="56" t="str">
        <f t="shared" si="60"/>
        <v/>
      </c>
      <c r="BJ50" s="56" t="str">
        <f t="shared" si="60"/>
        <v/>
      </c>
      <c r="BK50" s="56" t="str">
        <f t="shared" si="60"/>
        <v/>
      </c>
      <c r="BL50" s="56" t="str">
        <f t="shared" si="60"/>
        <v/>
      </c>
      <c r="BM50" s="56" t="str">
        <f t="shared" si="60"/>
        <v/>
      </c>
      <c r="BN50" s="56" t="str">
        <f t="shared" si="60"/>
        <v/>
      </c>
      <c r="BO50" s="56" t="str">
        <f t="shared" si="60"/>
        <v/>
      </c>
      <c r="BP50" s="56" t="str">
        <f t="shared" si="60"/>
        <v/>
      </c>
      <c r="BQ50" s="56" t="str">
        <f t="shared" si="60"/>
        <v/>
      </c>
      <c r="BR50" s="56">
        <f t="shared" si="60"/>
        <v>0</v>
      </c>
      <c r="BS50" s="56"/>
    </row>
    <row r="51" ht="17.25" customHeight="1">
      <c r="A51" s="107"/>
      <c r="B51" s="110" t="s">
        <v>302</v>
      </c>
      <c r="C51" s="86" t="s">
        <v>75</v>
      </c>
      <c r="D51" s="186"/>
      <c r="E51" s="86" t="s">
        <v>272</v>
      </c>
      <c r="F51" s="168">
        <v>2.0</v>
      </c>
      <c r="G51" s="89">
        <v>100.0</v>
      </c>
      <c r="H51" s="90"/>
      <c r="I51" s="91"/>
      <c r="J51" s="109"/>
      <c r="K51" s="93"/>
      <c r="L51" s="94"/>
      <c r="M51" s="95"/>
      <c r="N51" s="96"/>
      <c r="O51" s="97"/>
      <c r="P51" s="98"/>
      <c r="Q51" s="99"/>
      <c r="R51" s="100"/>
      <c r="S51" s="226"/>
      <c r="T51" s="101"/>
      <c r="U51" s="227"/>
      <c r="V51" s="23">
        <f t="shared" si="2"/>
        <v>0</v>
      </c>
      <c r="W51" s="25">
        <f t="shared" si="3"/>
        <v>0</v>
      </c>
      <c r="X51" s="56">
        <f t="shared" si="4"/>
        <v>0</v>
      </c>
      <c r="Y51" s="56"/>
      <c r="Z51" s="56"/>
      <c r="AA51" s="56"/>
      <c r="AB51" s="56"/>
      <c r="AC51" s="56"/>
      <c r="AD51" s="56">
        <f>$X51*2</f>
        <v>0</v>
      </c>
      <c r="AE51" s="56"/>
      <c r="AF51" s="106"/>
      <c r="AG51" s="56"/>
      <c r="AH51" s="56"/>
      <c r="AI51" s="56"/>
      <c r="AJ51" s="228">
        <v>1.0</v>
      </c>
      <c r="AK51" s="228">
        <v>1.0</v>
      </c>
      <c r="AL51" s="56"/>
      <c r="AM51" s="56"/>
      <c r="AN51" s="56"/>
      <c r="AO51" s="56"/>
      <c r="AP51" s="56"/>
      <c r="AQ51" s="56"/>
      <c r="AR51" s="56"/>
      <c r="AS51" s="56"/>
      <c r="AT51" s="56"/>
      <c r="AU51" s="56"/>
      <c r="AV51" s="56"/>
      <c r="AW51" s="56"/>
      <c r="AX51" s="228">
        <v>2.0</v>
      </c>
      <c r="AY51" s="228"/>
      <c r="AZ51" s="104"/>
      <c r="BA51" s="56" t="str">
        <f t="shared" ref="BA51:BR51" si="61">IF(AG51="","",$X51*AG51)</f>
        <v/>
      </c>
      <c r="BB51" s="56" t="str">
        <f t="shared" si="61"/>
        <v/>
      </c>
      <c r="BC51" s="56" t="str">
        <f t="shared" si="61"/>
        <v/>
      </c>
      <c r="BD51" s="56">
        <f t="shared" si="61"/>
        <v>0</v>
      </c>
      <c r="BE51" s="56">
        <f t="shared" si="61"/>
        <v>0</v>
      </c>
      <c r="BF51" s="56" t="str">
        <f t="shared" si="61"/>
        <v/>
      </c>
      <c r="BG51" s="56" t="str">
        <f t="shared" si="61"/>
        <v/>
      </c>
      <c r="BH51" s="56" t="str">
        <f t="shared" si="61"/>
        <v/>
      </c>
      <c r="BI51" s="56" t="str">
        <f t="shared" si="61"/>
        <v/>
      </c>
      <c r="BJ51" s="56" t="str">
        <f t="shared" si="61"/>
        <v/>
      </c>
      <c r="BK51" s="56" t="str">
        <f t="shared" si="61"/>
        <v/>
      </c>
      <c r="BL51" s="56" t="str">
        <f t="shared" si="61"/>
        <v/>
      </c>
      <c r="BM51" s="56" t="str">
        <f t="shared" si="61"/>
        <v/>
      </c>
      <c r="BN51" s="56" t="str">
        <f t="shared" si="61"/>
        <v/>
      </c>
      <c r="BO51" s="56" t="str">
        <f t="shared" si="61"/>
        <v/>
      </c>
      <c r="BP51" s="56" t="str">
        <f t="shared" si="61"/>
        <v/>
      </c>
      <c r="BQ51" s="56" t="str">
        <f t="shared" si="61"/>
        <v/>
      </c>
      <c r="BR51" s="56">
        <f t="shared" si="61"/>
        <v>0</v>
      </c>
      <c r="BS51" s="56"/>
    </row>
    <row r="52" ht="16.5" customHeight="1">
      <c r="A52" s="107"/>
      <c r="B52" s="110" t="s">
        <v>303</v>
      </c>
      <c r="C52" s="86" t="s">
        <v>297</v>
      </c>
      <c r="D52" s="186"/>
      <c r="E52" s="86" t="s">
        <v>274</v>
      </c>
      <c r="F52" s="168">
        <v>5.0</v>
      </c>
      <c r="G52" s="89">
        <v>200.0</v>
      </c>
      <c r="H52" s="90"/>
      <c r="I52" s="91"/>
      <c r="J52" s="109"/>
      <c r="K52" s="93"/>
      <c r="L52" s="94"/>
      <c r="M52" s="95"/>
      <c r="N52" s="96"/>
      <c r="O52" s="97"/>
      <c r="P52" s="98"/>
      <c r="Q52" s="99"/>
      <c r="R52" s="100"/>
      <c r="S52" s="226"/>
      <c r="T52" s="101"/>
      <c r="U52" s="227"/>
      <c r="V52" s="23">
        <f t="shared" si="2"/>
        <v>0</v>
      </c>
      <c r="W52" s="25">
        <f t="shared" si="3"/>
        <v>0</v>
      </c>
      <c r="X52" s="56">
        <f t="shared" si="4"/>
        <v>0</v>
      </c>
      <c r="Y52" s="56"/>
      <c r="Z52" s="56"/>
      <c r="AA52" s="56"/>
      <c r="AB52" s="56"/>
      <c r="AC52" s="56">
        <f t="shared" ref="AC52:AC53" si="63">$X52*5</f>
        <v>0</v>
      </c>
      <c r="AD52" s="56"/>
      <c r="AE52" s="56"/>
      <c r="AF52" s="106"/>
      <c r="AG52" s="56"/>
      <c r="AH52" s="56"/>
      <c r="AI52" s="228">
        <v>5.0</v>
      </c>
      <c r="AJ52" s="56"/>
      <c r="AK52" s="56"/>
      <c r="AL52" s="56"/>
      <c r="AM52" s="56"/>
      <c r="AN52" s="56"/>
      <c r="AO52" s="56"/>
      <c r="AP52" s="56"/>
      <c r="AQ52" s="56"/>
      <c r="AR52" s="56"/>
      <c r="AS52" s="56"/>
      <c r="AT52" s="56"/>
      <c r="AU52" s="56"/>
      <c r="AV52" s="56"/>
      <c r="AW52" s="56"/>
      <c r="AX52" s="228">
        <v>17.0</v>
      </c>
      <c r="AY52" s="228"/>
      <c r="AZ52" s="104"/>
      <c r="BA52" s="56" t="str">
        <f t="shared" ref="BA52:BR52" si="62">IF(AG52="","",$X52*AG52)</f>
        <v/>
      </c>
      <c r="BB52" s="56" t="str">
        <f t="shared" si="62"/>
        <v/>
      </c>
      <c r="BC52" s="56">
        <f t="shared" si="62"/>
        <v>0</v>
      </c>
      <c r="BD52" s="56" t="str">
        <f t="shared" si="62"/>
        <v/>
      </c>
      <c r="BE52" s="56" t="str">
        <f t="shared" si="62"/>
        <v/>
      </c>
      <c r="BF52" s="56" t="str">
        <f t="shared" si="62"/>
        <v/>
      </c>
      <c r="BG52" s="56" t="str">
        <f t="shared" si="62"/>
        <v/>
      </c>
      <c r="BH52" s="56" t="str">
        <f t="shared" si="62"/>
        <v/>
      </c>
      <c r="BI52" s="56" t="str">
        <f t="shared" si="62"/>
        <v/>
      </c>
      <c r="BJ52" s="56" t="str">
        <f t="shared" si="62"/>
        <v/>
      </c>
      <c r="BK52" s="56" t="str">
        <f t="shared" si="62"/>
        <v/>
      </c>
      <c r="BL52" s="56" t="str">
        <f t="shared" si="62"/>
        <v/>
      </c>
      <c r="BM52" s="56" t="str">
        <f t="shared" si="62"/>
        <v/>
      </c>
      <c r="BN52" s="56" t="str">
        <f t="shared" si="62"/>
        <v/>
      </c>
      <c r="BO52" s="56" t="str">
        <f t="shared" si="62"/>
        <v/>
      </c>
      <c r="BP52" s="56" t="str">
        <f t="shared" si="62"/>
        <v/>
      </c>
      <c r="BQ52" s="56" t="str">
        <f t="shared" si="62"/>
        <v/>
      </c>
      <c r="BR52" s="56">
        <f t="shared" si="62"/>
        <v>0</v>
      </c>
      <c r="BS52" s="56"/>
    </row>
    <row r="53" ht="18.0" customHeight="1">
      <c r="A53" s="107"/>
      <c r="B53" s="110" t="s">
        <v>304</v>
      </c>
      <c r="C53" s="86" t="s">
        <v>297</v>
      </c>
      <c r="D53" s="186"/>
      <c r="E53" s="86" t="s">
        <v>274</v>
      </c>
      <c r="F53" s="168">
        <v>5.0</v>
      </c>
      <c r="G53" s="89">
        <v>210.0</v>
      </c>
      <c r="H53" s="90"/>
      <c r="I53" s="91"/>
      <c r="J53" s="109"/>
      <c r="K53" s="93"/>
      <c r="L53" s="94"/>
      <c r="M53" s="95"/>
      <c r="N53" s="96"/>
      <c r="O53" s="97"/>
      <c r="P53" s="98"/>
      <c r="Q53" s="99"/>
      <c r="R53" s="100"/>
      <c r="S53" s="226"/>
      <c r="T53" s="101"/>
      <c r="U53" s="227"/>
      <c r="V53" s="23">
        <f t="shared" si="2"/>
        <v>0</v>
      </c>
      <c r="W53" s="25">
        <f t="shared" si="3"/>
        <v>0</v>
      </c>
      <c r="X53" s="56">
        <f t="shared" si="4"/>
        <v>0</v>
      </c>
      <c r="Y53" s="56"/>
      <c r="Z53" s="56"/>
      <c r="AA53" s="56"/>
      <c r="AB53" s="56"/>
      <c r="AC53" s="56">
        <f t="shared" si="63"/>
        <v>0</v>
      </c>
      <c r="AD53" s="56"/>
      <c r="AE53" s="56"/>
      <c r="AF53" s="106"/>
      <c r="AG53" s="56"/>
      <c r="AH53" s="56"/>
      <c r="AI53" s="228">
        <v>4.0</v>
      </c>
      <c r="AJ53" s="228">
        <v>1.0</v>
      </c>
      <c r="AK53" s="56"/>
      <c r="AL53" s="56"/>
      <c r="AM53" s="56"/>
      <c r="AN53" s="56"/>
      <c r="AO53" s="56"/>
      <c r="AP53" s="56"/>
      <c r="AQ53" s="56"/>
      <c r="AR53" s="56"/>
      <c r="AS53" s="56"/>
      <c r="AT53" s="56"/>
      <c r="AU53" s="56"/>
      <c r="AV53" s="56"/>
      <c r="AW53" s="56"/>
      <c r="AX53" s="228">
        <v>12.0</v>
      </c>
      <c r="AY53" s="228"/>
      <c r="AZ53" s="104"/>
      <c r="BA53" s="56" t="str">
        <f t="shared" ref="BA53:BR53" si="64">IF(AG53="","",$X53*AG53)</f>
        <v/>
      </c>
      <c r="BB53" s="56" t="str">
        <f t="shared" si="64"/>
        <v/>
      </c>
      <c r="BC53" s="56">
        <f t="shared" si="64"/>
        <v>0</v>
      </c>
      <c r="BD53" s="56">
        <f t="shared" si="64"/>
        <v>0</v>
      </c>
      <c r="BE53" s="56" t="str">
        <f t="shared" si="64"/>
        <v/>
      </c>
      <c r="BF53" s="56" t="str">
        <f t="shared" si="64"/>
        <v/>
      </c>
      <c r="BG53" s="56" t="str">
        <f t="shared" si="64"/>
        <v/>
      </c>
      <c r="BH53" s="56" t="str">
        <f t="shared" si="64"/>
        <v/>
      </c>
      <c r="BI53" s="56" t="str">
        <f t="shared" si="64"/>
        <v/>
      </c>
      <c r="BJ53" s="56" t="str">
        <f t="shared" si="64"/>
        <v/>
      </c>
      <c r="BK53" s="56" t="str">
        <f t="shared" si="64"/>
        <v/>
      </c>
      <c r="BL53" s="56" t="str">
        <f t="shared" si="64"/>
        <v/>
      </c>
      <c r="BM53" s="56" t="str">
        <f t="shared" si="64"/>
        <v/>
      </c>
      <c r="BN53" s="56" t="str">
        <f t="shared" si="64"/>
        <v/>
      </c>
      <c r="BO53" s="56" t="str">
        <f t="shared" si="64"/>
        <v/>
      </c>
      <c r="BP53" s="56" t="str">
        <f t="shared" si="64"/>
        <v/>
      </c>
      <c r="BQ53" s="56" t="str">
        <f t="shared" si="64"/>
        <v/>
      </c>
      <c r="BR53" s="56">
        <f t="shared" si="64"/>
        <v>0</v>
      </c>
      <c r="BS53" s="56"/>
    </row>
    <row r="54" ht="16.5" customHeight="1">
      <c r="A54" s="107"/>
      <c r="B54" s="110" t="s">
        <v>305</v>
      </c>
      <c r="C54" s="86" t="s">
        <v>306</v>
      </c>
      <c r="D54" s="186"/>
      <c r="E54" s="86" t="s">
        <v>307</v>
      </c>
      <c r="F54" s="168">
        <v>10.0</v>
      </c>
      <c r="G54" s="89">
        <v>77.5</v>
      </c>
      <c r="H54" s="90"/>
      <c r="I54" s="91"/>
      <c r="J54" s="109"/>
      <c r="K54" s="93"/>
      <c r="L54" s="94"/>
      <c r="M54" s="95"/>
      <c r="N54" s="96"/>
      <c r="O54" s="97"/>
      <c r="P54" s="98"/>
      <c r="Q54" s="99"/>
      <c r="R54" s="100"/>
      <c r="S54" s="226"/>
      <c r="T54" s="101"/>
      <c r="U54" s="227"/>
      <c r="V54" s="23">
        <f t="shared" si="2"/>
        <v>0</v>
      </c>
      <c r="W54" s="25">
        <f t="shared" si="3"/>
        <v>0</v>
      </c>
      <c r="X54" s="56">
        <f t="shared" si="4"/>
        <v>0</v>
      </c>
      <c r="Y54" s="56"/>
      <c r="Z54" s="56"/>
      <c r="AA54" s="56">
        <f t="shared" ref="AA54:AA62" si="66">$X54*10</f>
        <v>0</v>
      </c>
      <c r="AB54" s="56"/>
      <c r="AC54" s="56"/>
      <c r="AD54" s="56"/>
      <c r="AE54" s="56"/>
      <c r="AF54" s="106"/>
      <c r="AG54" s="228">
        <v>2.0</v>
      </c>
      <c r="AH54" s="228">
        <v>8.0</v>
      </c>
      <c r="AI54" s="56"/>
      <c r="AJ54" s="56"/>
      <c r="AK54" s="56"/>
      <c r="AL54" s="56"/>
      <c r="AM54" s="56"/>
      <c r="AN54" s="56"/>
      <c r="AO54" s="56"/>
      <c r="AP54" s="56"/>
      <c r="AQ54" s="56"/>
      <c r="AR54" s="56"/>
      <c r="AS54" s="56"/>
      <c r="AT54" s="56"/>
      <c r="AU54" s="56"/>
      <c r="AV54" s="56"/>
      <c r="AW54" s="56"/>
      <c r="AX54" s="228">
        <v>4.0</v>
      </c>
      <c r="AY54" s="228"/>
      <c r="AZ54" s="104"/>
      <c r="BA54" s="56">
        <f t="shared" ref="BA54:BR54" si="65">IF(AG54="","",$X54*AG54)</f>
        <v>0</v>
      </c>
      <c r="BB54" s="56">
        <f t="shared" si="65"/>
        <v>0</v>
      </c>
      <c r="BC54" s="56" t="str">
        <f t="shared" si="65"/>
        <v/>
      </c>
      <c r="BD54" s="56" t="str">
        <f t="shared" si="65"/>
        <v/>
      </c>
      <c r="BE54" s="56" t="str">
        <f t="shared" si="65"/>
        <v/>
      </c>
      <c r="BF54" s="56" t="str">
        <f t="shared" si="65"/>
        <v/>
      </c>
      <c r="BG54" s="56" t="str">
        <f t="shared" si="65"/>
        <v/>
      </c>
      <c r="BH54" s="56" t="str">
        <f t="shared" si="65"/>
        <v/>
      </c>
      <c r="BI54" s="56" t="str">
        <f t="shared" si="65"/>
        <v/>
      </c>
      <c r="BJ54" s="56" t="str">
        <f t="shared" si="65"/>
        <v/>
      </c>
      <c r="BK54" s="56" t="str">
        <f t="shared" si="65"/>
        <v/>
      </c>
      <c r="BL54" s="56" t="str">
        <f t="shared" si="65"/>
        <v/>
      </c>
      <c r="BM54" s="56" t="str">
        <f t="shared" si="65"/>
        <v/>
      </c>
      <c r="BN54" s="56" t="str">
        <f t="shared" si="65"/>
        <v/>
      </c>
      <c r="BO54" s="56" t="str">
        <f t="shared" si="65"/>
        <v/>
      </c>
      <c r="BP54" s="56" t="str">
        <f t="shared" si="65"/>
        <v/>
      </c>
      <c r="BQ54" s="56" t="str">
        <f t="shared" si="65"/>
        <v/>
      </c>
      <c r="BR54" s="56">
        <f t="shared" si="65"/>
        <v>0</v>
      </c>
      <c r="BS54" s="56"/>
    </row>
    <row r="55" ht="16.5" customHeight="1">
      <c r="A55" s="107"/>
      <c r="B55" s="110" t="s">
        <v>308</v>
      </c>
      <c r="C55" s="86" t="s">
        <v>306</v>
      </c>
      <c r="D55" s="186"/>
      <c r="E55" s="86" t="s">
        <v>307</v>
      </c>
      <c r="F55" s="168">
        <v>10.0</v>
      </c>
      <c r="G55" s="89">
        <v>77.5</v>
      </c>
      <c r="H55" s="90"/>
      <c r="I55" s="91"/>
      <c r="J55" s="109"/>
      <c r="K55" s="93"/>
      <c r="L55" s="94"/>
      <c r="M55" s="95"/>
      <c r="N55" s="96"/>
      <c r="O55" s="97"/>
      <c r="P55" s="98"/>
      <c r="Q55" s="99"/>
      <c r="R55" s="100"/>
      <c r="S55" s="226"/>
      <c r="T55" s="101"/>
      <c r="U55" s="227"/>
      <c r="V55" s="23">
        <f t="shared" si="2"/>
        <v>0</v>
      </c>
      <c r="W55" s="25">
        <f t="shared" si="3"/>
        <v>0</v>
      </c>
      <c r="X55" s="56">
        <f t="shared" si="4"/>
        <v>0</v>
      </c>
      <c r="Y55" s="56"/>
      <c r="Z55" s="56"/>
      <c r="AA55" s="56">
        <f t="shared" si="66"/>
        <v>0</v>
      </c>
      <c r="AB55" s="56"/>
      <c r="AC55" s="56"/>
      <c r="AD55" s="56"/>
      <c r="AE55" s="56"/>
      <c r="AF55" s="106"/>
      <c r="AG55" s="228">
        <v>4.0</v>
      </c>
      <c r="AH55" s="228">
        <v>6.0</v>
      </c>
      <c r="AI55" s="56"/>
      <c r="AJ55" s="56"/>
      <c r="AK55" s="56"/>
      <c r="AL55" s="56"/>
      <c r="AM55" s="56"/>
      <c r="AN55" s="56"/>
      <c r="AO55" s="56"/>
      <c r="AP55" s="56"/>
      <c r="AQ55" s="56"/>
      <c r="AR55" s="56"/>
      <c r="AS55" s="56"/>
      <c r="AT55" s="56"/>
      <c r="AU55" s="56"/>
      <c r="AV55" s="56"/>
      <c r="AW55" s="56"/>
      <c r="AX55" s="228">
        <v>8.0</v>
      </c>
      <c r="AY55" s="228"/>
      <c r="AZ55" s="104"/>
      <c r="BA55" s="56">
        <f t="shared" ref="BA55:BR55" si="67">IF(AG55="","",$X55*AG55)</f>
        <v>0</v>
      </c>
      <c r="BB55" s="56">
        <f t="shared" si="67"/>
        <v>0</v>
      </c>
      <c r="BC55" s="56" t="str">
        <f t="shared" si="67"/>
        <v/>
      </c>
      <c r="BD55" s="56" t="str">
        <f t="shared" si="67"/>
        <v/>
      </c>
      <c r="BE55" s="56" t="str">
        <f t="shared" si="67"/>
        <v/>
      </c>
      <c r="BF55" s="56" t="str">
        <f t="shared" si="67"/>
        <v/>
      </c>
      <c r="BG55" s="56" t="str">
        <f t="shared" si="67"/>
        <v/>
      </c>
      <c r="BH55" s="56" t="str">
        <f t="shared" si="67"/>
        <v/>
      </c>
      <c r="BI55" s="56" t="str">
        <f t="shared" si="67"/>
        <v/>
      </c>
      <c r="BJ55" s="56" t="str">
        <f t="shared" si="67"/>
        <v/>
      </c>
      <c r="BK55" s="56" t="str">
        <f t="shared" si="67"/>
        <v/>
      </c>
      <c r="BL55" s="56" t="str">
        <f t="shared" si="67"/>
        <v/>
      </c>
      <c r="BM55" s="56" t="str">
        <f t="shared" si="67"/>
        <v/>
      </c>
      <c r="BN55" s="56" t="str">
        <f t="shared" si="67"/>
        <v/>
      </c>
      <c r="BO55" s="56" t="str">
        <f t="shared" si="67"/>
        <v/>
      </c>
      <c r="BP55" s="56" t="str">
        <f t="shared" si="67"/>
        <v/>
      </c>
      <c r="BQ55" s="56" t="str">
        <f t="shared" si="67"/>
        <v/>
      </c>
      <c r="BR55" s="56">
        <f t="shared" si="67"/>
        <v>0</v>
      </c>
      <c r="BS55" s="56"/>
    </row>
    <row r="56" ht="17.25" customHeight="1">
      <c r="A56" s="107"/>
      <c r="B56" s="110" t="s">
        <v>309</v>
      </c>
      <c r="C56" s="86" t="s">
        <v>306</v>
      </c>
      <c r="D56" s="186"/>
      <c r="E56" s="86" t="s">
        <v>307</v>
      </c>
      <c r="F56" s="168">
        <v>10.0</v>
      </c>
      <c r="G56" s="89">
        <v>77.5</v>
      </c>
      <c r="H56" s="90"/>
      <c r="I56" s="91"/>
      <c r="J56" s="109"/>
      <c r="K56" s="93"/>
      <c r="L56" s="94"/>
      <c r="M56" s="95"/>
      <c r="N56" s="96"/>
      <c r="O56" s="97"/>
      <c r="P56" s="98"/>
      <c r="Q56" s="99"/>
      <c r="R56" s="100"/>
      <c r="S56" s="226"/>
      <c r="T56" s="101"/>
      <c r="U56" s="227"/>
      <c r="V56" s="23">
        <f t="shared" si="2"/>
        <v>0</v>
      </c>
      <c r="W56" s="25">
        <f t="shared" si="3"/>
        <v>0</v>
      </c>
      <c r="X56" s="56">
        <f t="shared" si="4"/>
        <v>0</v>
      </c>
      <c r="Y56" s="56"/>
      <c r="Z56" s="56"/>
      <c r="AA56" s="56">
        <f t="shared" si="66"/>
        <v>0</v>
      </c>
      <c r="AB56" s="56"/>
      <c r="AC56" s="56"/>
      <c r="AD56" s="56"/>
      <c r="AE56" s="56"/>
      <c r="AF56" s="106"/>
      <c r="AG56" s="228">
        <v>2.0</v>
      </c>
      <c r="AH56" s="228">
        <v>7.0</v>
      </c>
      <c r="AI56" s="228">
        <v>1.0</v>
      </c>
      <c r="AJ56" s="56"/>
      <c r="AK56" s="56"/>
      <c r="AL56" s="56"/>
      <c r="AM56" s="56"/>
      <c r="AN56" s="56"/>
      <c r="AO56" s="56"/>
      <c r="AP56" s="56"/>
      <c r="AQ56" s="56"/>
      <c r="AR56" s="56"/>
      <c r="AS56" s="56"/>
      <c r="AT56" s="56"/>
      <c r="AU56" s="56"/>
      <c r="AV56" s="56"/>
      <c r="AW56" s="56"/>
      <c r="AX56" s="228">
        <v>10.0</v>
      </c>
      <c r="AY56" s="228"/>
      <c r="AZ56" s="104"/>
      <c r="BA56" s="56">
        <f t="shared" ref="BA56:BR56" si="68">IF(AG56="","",$X56*AG56)</f>
        <v>0</v>
      </c>
      <c r="BB56" s="56">
        <f t="shared" si="68"/>
        <v>0</v>
      </c>
      <c r="BC56" s="56">
        <f t="shared" si="68"/>
        <v>0</v>
      </c>
      <c r="BD56" s="56" t="str">
        <f t="shared" si="68"/>
        <v/>
      </c>
      <c r="BE56" s="56" t="str">
        <f t="shared" si="68"/>
        <v/>
      </c>
      <c r="BF56" s="56" t="str">
        <f t="shared" si="68"/>
        <v/>
      </c>
      <c r="BG56" s="56" t="str">
        <f t="shared" si="68"/>
        <v/>
      </c>
      <c r="BH56" s="56" t="str">
        <f t="shared" si="68"/>
        <v/>
      </c>
      <c r="BI56" s="56" t="str">
        <f t="shared" si="68"/>
        <v/>
      </c>
      <c r="BJ56" s="56" t="str">
        <f t="shared" si="68"/>
        <v/>
      </c>
      <c r="BK56" s="56" t="str">
        <f t="shared" si="68"/>
        <v/>
      </c>
      <c r="BL56" s="56" t="str">
        <f t="shared" si="68"/>
        <v/>
      </c>
      <c r="BM56" s="56" t="str">
        <f t="shared" si="68"/>
        <v/>
      </c>
      <c r="BN56" s="56" t="str">
        <f t="shared" si="68"/>
        <v/>
      </c>
      <c r="BO56" s="56" t="str">
        <f t="shared" si="68"/>
        <v/>
      </c>
      <c r="BP56" s="56" t="str">
        <f t="shared" si="68"/>
        <v/>
      </c>
      <c r="BQ56" s="56" t="str">
        <f t="shared" si="68"/>
        <v/>
      </c>
      <c r="BR56" s="56">
        <f t="shared" si="68"/>
        <v>0</v>
      </c>
      <c r="BS56" s="56"/>
    </row>
    <row r="57" ht="17.25" customHeight="1">
      <c r="A57" s="107"/>
      <c r="B57" s="110" t="s">
        <v>310</v>
      </c>
      <c r="C57" s="86" t="s">
        <v>306</v>
      </c>
      <c r="D57" s="186"/>
      <c r="E57" s="86" t="s">
        <v>307</v>
      </c>
      <c r="F57" s="168">
        <v>10.0</v>
      </c>
      <c r="G57" s="89">
        <v>77.5</v>
      </c>
      <c r="H57" s="90"/>
      <c r="I57" s="91"/>
      <c r="J57" s="109"/>
      <c r="K57" s="93"/>
      <c r="L57" s="94"/>
      <c r="M57" s="95"/>
      <c r="N57" s="96"/>
      <c r="O57" s="97"/>
      <c r="P57" s="98"/>
      <c r="Q57" s="99"/>
      <c r="R57" s="100"/>
      <c r="S57" s="226"/>
      <c r="T57" s="101"/>
      <c r="U57" s="227"/>
      <c r="V57" s="23">
        <f t="shared" si="2"/>
        <v>0</v>
      </c>
      <c r="W57" s="25">
        <f t="shared" si="3"/>
        <v>0</v>
      </c>
      <c r="X57" s="56">
        <f t="shared" si="4"/>
        <v>0</v>
      </c>
      <c r="Y57" s="56"/>
      <c r="Z57" s="56"/>
      <c r="AA57" s="56">
        <f t="shared" si="66"/>
        <v>0</v>
      </c>
      <c r="AB57" s="56"/>
      <c r="AC57" s="56"/>
      <c r="AD57" s="56"/>
      <c r="AE57" s="56"/>
      <c r="AF57" s="106"/>
      <c r="AG57" s="228">
        <v>1.0</v>
      </c>
      <c r="AH57" s="228">
        <v>6.0</v>
      </c>
      <c r="AI57" s="228">
        <v>3.0</v>
      </c>
      <c r="AJ57" s="56"/>
      <c r="AK57" s="56"/>
      <c r="AL57" s="56"/>
      <c r="AM57" s="56"/>
      <c r="AN57" s="56"/>
      <c r="AO57" s="56"/>
      <c r="AP57" s="56"/>
      <c r="AQ57" s="56"/>
      <c r="AR57" s="56"/>
      <c r="AS57" s="56"/>
      <c r="AT57" s="56"/>
      <c r="AU57" s="56"/>
      <c r="AV57" s="56"/>
      <c r="AW57" s="56"/>
      <c r="AX57" s="228">
        <v>10.0</v>
      </c>
      <c r="AY57" s="228"/>
      <c r="AZ57" s="104"/>
      <c r="BA57" s="56">
        <f t="shared" ref="BA57:BR57" si="69">IF(AG57="","",$X57*AG57)</f>
        <v>0</v>
      </c>
      <c r="BB57" s="56">
        <f t="shared" si="69"/>
        <v>0</v>
      </c>
      <c r="BC57" s="56">
        <f t="shared" si="69"/>
        <v>0</v>
      </c>
      <c r="BD57" s="56" t="str">
        <f t="shared" si="69"/>
        <v/>
      </c>
      <c r="BE57" s="56" t="str">
        <f t="shared" si="69"/>
        <v/>
      </c>
      <c r="BF57" s="56" t="str">
        <f t="shared" si="69"/>
        <v/>
      </c>
      <c r="BG57" s="56" t="str">
        <f t="shared" si="69"/>
        <v/>
      </c>
      <c r="BH57" s="56" t="str">
        <f t="shared" si="69"/>
        <v/>
      </c>
      <c r="BI57" s="56" t="str">
        <f t="shared" si="69"/>
        <v/>
      </c>
      <c r="BJ57" s="56" t="str">
        <f t="shared" si="69"/>
        <v/>
      </c>
      <c r="BK57" s="56" t="str">
        <f t="shared" si="69"/>
        <v/>
      </c>
      <c r="BL57" s="56" t="str">
        <f t="shared" si="69"/>
        <v/>
      </c>
      <c r="BM57" s="56" t="str">
        <f t="shared" si="69"/>
        <v/>
      </c>
      <c r="BN57" s="56" t="str">
        <f t="shared" si="69"/>
        <v/>
      </c>
      <c r="BO57" s="56" t="str">
        <f t="shared" si="69"/>
        <v/>
      </c>
      <c r="BP57" s="56" t="str">
        <f t="shared" si="69"/>
        <v/>
      </c>
      <c r="BQ57" s="56" t="str">
        <f t="shared" si="69"/>
        <v/>
      </c>
      <c r="BR57" s="56">
        <f t="shared" si="69"/>
        <v>0</v>
      </c>
      <c r="BS57" s="56"/>
    </row>
    <row r="58" ht="16.5" customHeight="1">
      <c r="A58" s="107"/>
      <c r="B58" s="110" t="s">
        <v>311</v>
      </c>
      <c r="C58" s="86" t="s">
        <v>72</v>
      </c>
      <c r="D58" s="186"/>
      <c r="E58" s="86" t="s">
        <v>307</v>
      </c>
      <c r="F58" s="168">
        <v>10.0</v>
      </c>
      <c r="G58" s="89">
        <v>77.5</v>
      </c>
      <c r="H58" s="90"/>
      <c r="I58" s="91"/>
      <c r="J58" s="109"/>
      <c r="K58" s="93"/>
      <c r="L58" s="94"/>
      <c r="M58" s="95"/>
      <c r="N58" s="96"/>
      <c r="O58" s="97"/>
      <c r="P58" s="98"/>
      <c r="Q58" s="99"/>
      <c r="R58" s="100"/>
      <c r="S58" s="226"/>
      <c r="T58" s="101"/>
      <c r="U58" s="227"/>
      <c r="V58" s="23">
        <f t="shared" si="2"/>
        <v>0</v>
      </c>
      <c r="W58" s="25">
        <f t="shared" si="3"/>
        <v>0</v>
      </c>
      <c r="X58" s="56">
        <f t="shared" si="4"/>
        <v>0</v>
      </c>
      <c r="Y58" s="56"/>
      <c r="Z58" s="56"/>
      <c r="AA58" s="56">
        <f t="shared" si="66"/>
        <v>0</v>
      </c>
      <c r="AB58" s="56"/>
      <c r="AC58" s="56"/>
      <c r="AD58" s="56"/>
      <c r="AE58" s="56"/>
      <c r="AF58" s="106"/>
      <c r="AG58" s="228">
        <v>2.0</v>
      </c>
      <c r="AH58" s="228">
        <v>8.0</v>
      </c>
      <c r="AI58" s="56"/>
      <c r="AJ58" s="56"/>
      <c r="AK58" s="56"/>
      <c r="AL58" s="56"/>
      <c r="AM58" s="56"/>
      <c r="AN58" s="56"/>
      <c r="AO58" s="56"/>
      <c r="AP58" s="56"/>
      <c r="AQ58" s="56"/>
      <c r="AR58" s="56"/>
      <c r="AS58" s="56"/>
      <c r="AT58" s="56"/>
      <c r="AU58" s="56"/>
      <c r="AV58" s="56"/>
      <c r="AW58" s="56"/>
      <c r="AX58" s="228">
        <v>10.0</v>
      </c>
      <c r="AY58" s="228"/>
      <c r="AZ58" s="104"/>
      <c r="BA58" s="56">
        <f t="shared" ref="BA58:BR58" si="70">IF(AG58="","",$X58*AG58)</f>
        <v>0</v>
      </c>
      <c r="BB58" s="56">
        <f t="shared" si="70"/>
        <v>0</v>
      </c>
      <c r="BC58" s="56" t="str">
        <f t="shared" si="70"/>
        <v/>
      </c>
      <c r="BD58" s="56" t="str">
        <f t="shared" si="70"/>
        <v/>
      </c>
      <c r="BE58" s="56" t="str">
        <f t="shared" si="70"/>
        <v/>
      </c>
      <c r="BF58" s="56" t="str">
        <f t="shared" si="70"/>
        <v/>
      </c>
      <c r="BG58" s="56" t="str">
        <f t="shared" si="70"/>
        <v/>
      </c>
      <c r="BH58" s="56" t="str">
        <f t="shared" si="70"/>
        <v/>
      </c>
      <c r="BI58" s="56" t="str">
        <f t="shared" si="70"/>
        <v/>
      </c>
      <c r="BJ58" s="56" t="str">
        <f t="shared" si="70"/>
        <v/>
      </c>
      <c r="BK58" s="56" t="str">
        <f t="shared" si="70"/>
        <v/>
      </c>
      <c r="BL58" s="56" t="str">
        <f t="shared" si="70"/>
        <v/>
      </c>
      <c r="BM58" s="56" t="str">
        <f t="shared" si="70"/>
        <v/>
      </c>
      <c r="BN58" s="56" t="str">
        <f t="shared" si="70"/>
        <v/>
      </c>
      <c r="BO58" s="56" t="str">
        <f t="shared" si="70"/>
        <v/>
      </c>
      <c r="BP58" s="56" t="str">
        <f t="shared" si="70"/>
        <v/>
      </c>
      <c r="BQ58" s="56" t="str">
        <f t="shared" si="70"/>
        <v/>
      </c>
      <c r="BR58" s="56">
        <f t="shared" si="70"/>
        <v>0</v>
      </c>
      <c r="BS58" s="56"/>
    </row>
    <row r="59" ht="17.25" customHeight="1">
      <c r="A59" s="107"/>
      <c r="B59" s="110" t="s">
        <v>312</v>
      </c>
      <c r="C59" s="86" t="s">
        <v>306</v>
      </c>
      <c r="D59" s="186"/>
      <c r="E59" s="86" t="s">
        <v>307</v>
      </c>
      <c r="F59" s="168">
        <v>10.0</v>
      </c>
      <c r="G59" s="89">
        <v>87.5</v>
      </c>
      <c r="H59" s="90"/>
      <c r="I59" s="91"/>
      <c r="J59" s="109"/>
      <c r="K59" s="93"/>
      <c r="L59" s="94"/>
      <c r="M59" s="95"/>
      <c r="N59" s="96"/>
      <c r="O59" s="97"/>
      <c r="P59" s="98"/>
      <c r="Q59" s="99"/>
      <c r="R59" s="100"/>
      <c r="S59" s="226"/>
      <c r="T59" s="101"/>
      <c r="U59" s="227"/>
      <c r="V59" s="23">
        <f t="shared" si="2"/>
        <v>0</v>
      </c>
      <c r="W59" s="25">
        <f t="shared" si="3"/>
        <v>0</v>
      </c>
      <c r="X59" s="56">
        <f t="shared" si="4"/>
        <v>0</v>
      </c>
      <c r="Y59" s="56"/>
      <c r="Z59" s="56"/>
      <c r="AA59" s="56">
        <f t="shared" si="66"/>
        <v>0</v>
      </c>
      <c r="AB59" s="56"/>
      <c r="AC59" s="56"/>
      <c r="AD59" s="56"/>
      <c r="AE59" s="56"/>
      <c r="AF59" s="106"/>
      <c r="AG59" s="228">
        <v>3.0</v>
      </c>
      <c r="AH59" s="228">
        <v>6.0</v>
      </c>
      <c r="AI59" s="228">
        <v>1.0</v>
      </c>
      <c r="AJ59" s="56"/>
      <c r="AK59" s="56"/>
      <c r="AL59" s="56"/>
      <c r="AM59" s="56"/>
      <c r="AN59" s="56"/>
      <c r="AO59" s="56"/>
      <c r="AP59" s="56"/>
      <c r="AQ59" s="56"/>
      <c r="AR59" s="56"/>
      <c r="AS59" s="56"/>
      <c r="AT59" s="56"/>
      <c r="AU59" s="56"/>
      <c r="AV59" s="56"/>
      <c r="AW59" s="56"/>
      <c r="AX59" s="228">
        <v>10.0</v>
      </c>
      <c r="AY59" s="228"/>
      <c r="AZ59" s="104"/>
      <c r="BA59" s="56">
        <f t="shared" ref="BA59:BR59" si="71">IF(AG59="","",$X59*AG59)</f>
        <v>0</v>
      </c>
      <c r="BB59" s="56">
        <f t="shared" si="71"/>
        <v>0</v>
      </c>
      <c r="BC59" s="56">
        <f t="shared" si="71"/>
        <v>0</v>
      </c>
      <c r="BD59" s="56" t="str">
        <f t="shared" si="71"/>
        <v/>
      </c>
      <c r="BE59" s="56" t="str">
        <f t="shared" si="71"/>
        <v/>
      </c>
      <c r="BF59" s="56" t="str">
        <f t="shared" si="71"/>
        <v/>
      </c>
      <c r="BG59" s="56" t="str">
        <f t="shared" si="71"/>
        <v/>
      </c>
      <c r="BH59" s="56" t="str">
        <f t="shared" si="71"/>
        <v/>
      </c>
      <c r="BI59" s="56" t="str">
        <f t="shared" si="71"/>
        <v/>
      </c>
      <c r="BJ59" s="56" t="str">
        <f t="shared" si="71"/>
        <v/>
      </c>
      <c r="BK59" s="56" t="str">
        <f t="shared" si="71"/>
        <v/>
      </c>
      <c r="BL59" s="56" t="str">
        <f t="shared" si="71"/>
        <v/>
      </c>
      <c r="BM59" s="56" t="str">
        <f t="shared" si="71"/>
        <v/>
      </c>
      <c r="BN59" s="56" t="str">
        <f t="shared" si="71"/>
        <v/>
      </c>
      <c r="BO59" s="56" t="str">
        <f t="shared" si="71"/>
        <v/>
      </c>
      <c r="BP59" s="56" t="str">
        <f t="shared" si="71"/>
        <v/>
      </c>
      <c r="BQ59" s="56" t="str">
        <f t="shared" si="71"/>
        <v/>
      </c>
      <c r="BR59" s="56">
        <f t="shared" si="71"/>
        <v>0</v>
      </c>
      <c r="BS59" s="56"/>
    </row>
    <row r="60" ht="16.5" customHeight="1">
      <c r="A60" s="107"/>
      <c r="B60" s="110" t="s">
        <v>313</v>
      </c>
      <c r="C60" s="86" t="s">
        <v>306</v>
      </c>
      <c r="D60" s="186"/>
      <c r="E60" s="86" t="s">
        <v>307</v>
      </c>
      <c r="F60" s="168">
        <v>10.0</v>
      </c>
      <c r="G60" s="89">
        <v>87.5</v>
      </c>
      <c r="H60" s="90"/>
      <c r="I60" s="91"/>
      <c r="J60" s="109"/>
      <c r="K60" s="93"/>
      <c r="L60" s="94"/>
      <c r="M60" s="95"/>
      <c r="N60" s="96"/>
      <c r="O60" s="97"/>
      <c r="P60" s="98"/>
      <c r="Q60" s="99"/>
      <c r="R60" s="100"/>
      <c r="S60" s="226"/>
      <c r="T60" s="101"/>
      <c r="U60" s="227"/>
      <c r="V60" s="23">
        <f t="shared" si="2"/>
        <v>0</v>
      </c>
      <c r="W60" s="25">
        <f t="shared" si="3"/>
        <v>0</v>
      </c>
      <c r="X60" s="56">
        <f t="shared" si="4"/>
        <v>0</v>
      </c>
      <c r="Y60" s="56"/>
      <c r="Z60" s="56"/>
      <c r="AA60" s="56">
        <f t="shared" si="66"/>
        <v>0</v>
      </c>
      <c r="AB60" s="56"/>
      <c r="AC60" s="56"/>
      <c r="AD60" s="56"/>
      <c r="AE60" s="56"/>
      <c r="AF60" s="106"/>
      <c r="AG60" s="228">
        <v>4.0</v>
      </c>
      <c r="AH60" s="228">
        <v>4.0</v>
      </c>
      <c r="AI60" s="228">
        <v>1.0</v>
      </c>
      <c r="AJ60" s="228">
        <v>1.0</v>
      </c>
      <c r="AK60" s="56"/>
      <c r="AL60" s="56"/>
      <c r="AM60" s="56"/>
      <c r="AN60" s="56"/>
      <c r="AO60" s="56"/>
      <c r="AP60" s="56"/>
      <c r="AQ60" s="56"/>
      <c r="AR60" s="56"/>
      <c r="AS60" s="56"/>
      <c r="AT60" s="56"/>
      <c r="AU60" s="56"/>
      <c r="AV60" s="56"/>
      <c r="AW60" s="56"/>
      <c r="AX60" s="228">
        <v>9.0</v>
      </c>
      <c r="AY60" s="228"/>
      <c r="AZ60" s="104"/>
      <c r="BA60" s="56">
        <f t="shared" ref="BA60:BR60" si="72">IF(AG60="","",$X60*AG60)</f>
        <v>0</v>
      </c>
      <c r="BB60" s="56">
        <f t="shared" si="72"/>
        <v>0</v>
      </c>
      <c r="BC60" s="56">
        <f t="shared" si="72"/>
        <v>0</v>
      </c>
      <c r="BD60" s="56">
        <f t="shared" si="72"/>
        <v>0</v>
      </c>
      <c r="BE60" s="56" t="str">
        <f t="shared" si="72"/>
        <v/>
      </c>
      <c r="BF60" s="56" t="str">
        <f t="shared" si="72"/>
        <v/>
      </c>
      <c r="BG60" s="56" t="str">
        <f t="shared" si="72"/>
        <v/>
      </c>
      <c r="BH60" s="56" t="str">
        <f t="shared" si="72"/>
        <v/>
      </c>
      <c r="BI60" s="56" t="str">
        <f t="shared" si="72"/>
        <v/>
      </c>
      <c r="BJ60" s="56" t="str">
        <f t="shared" si="72"/>
        <v/>
      </c>
      <c r="BK60" s="56" t="str">
        <f t="shared" si="72"/>
        <v/>
      </c>
      <c r="BL60" s="56" t="str">
        <f t="shared" si="72"/>
        <v/>
      </c>
      <c r="BM60" s="56" t="str">
        <f t="shared" si="72"/>
        <v/>
      </c>
      <c r="BN60" s="56" t="str">
        <f t="shared" si="72"/>
        <v/>
      </c>
      <c r="BO60" s="56" t="str">
        <f t="shared" si="72"/>
        <v/>
      </c>
      <c r="BP60" s="56" t="str">
        <f t="shared" si="72"/>
        <v/>
      </c>
      <c r="BQ60" s="56" t="str">
        <f t="shared" si="72"/>
        <v/>
      </c>
      <c r="BR60" s="56">
        <f t="shared" si="72"/>
        <v>0</v>
      </c>
      <c r="BS60" s="56"/>
    </row>
    <row r="61" ht="17.25" customHeight="1">
      <c r="A61" s="107"/>
      <c r="B61" s="110" t="s">
        <v>314</v>
      </c>
      <c r="C61" s="86" t="s">
        <v>306</v>
      </c>
      <c r="D61" s="186"/>
      <c r="E61" s="86" t="s">
        <v>307</v>
      </c>
      <c r="F61" s="168">
        <v>10.0</v>
      </c>
      <c r="G61" s="89">
        <v>92.5</v>
      </c>
      <c r="H61" s="90"/>
      <c r="I61" s="91"/>
      <c r="J61" s="109"/>
      <c r="K61" s="93"/>
      <c r="L61" s="94"/>
      <c r="M61" s="95"/>
      <c r="N61" s="96"/>
      <c r="O61" s="97"/>
      <c r="P61" s="98"/>
      <c r="Q61" s="99"/>
      <c r="R61" s="100"/>
      <c r="S61" s="226"/>
      <c r="T61" s="101"/>
      <c r="U61" s="227"/>
      <c r="V61" s="23">
        <f t="shared" si="2"/>
        <v>0</v>
      </c>
      <c r="W61" s="25">
        <f t="shared" si="3"/>
        <v>0</v>
      </c>
      <c r="X61" s="56">
        <f t="shared" si="4"/>
        <v>0</v>
      </c>
      <c r="Y61" s="56"/>
      <c r="Z61" s="56"/>
      <c r="AA61" s="56">
        <f t="shared" si="66"/>
        <v>0</v>
      </c>
      <c r="AB61" s="56"/>
      <c r="AC61" s="56"/>
      <c r="AD61" s="56"/>
      <c r="AE61" s="56"/>
      <c r="AF61" s="106"/>
      <c r="AG61" s="56"/>
      <c r="AH61" s="228">
        <v>9.0</v>
      </c>
      <c r="AI61" s="228">
        <v>1.0</v>
      </c>
      <c r="AJ61" s="56"/>
      <c r="AK61" s="56"/>
      <c r="AL61" s="56"/>
      <c r="AM61" s="56"/>
      <c r="AN61" s="56"/>
      <c r="AO61" s="56"/>
      <c r="AP61" s="56"/>
      <c r="AQ61" s="56"/>
      <c r="AR61" s="56"/>
      <c r="AS61" s="56"/>
      <c r="AT61" s="56"/>
      <c r="AU61" s="56"/>
      <c r="AV61" s="56"/>
      <c r="AW61" s="56"/>
      <c r="AX61" s="228">
        <v>8.0</v>
      </c>
      <c r="AY61" s="228"/>
      <c r="AZ61" s="104"/>
      <c r="BA61" s="56" t="str">
        <f t="shared" ref="BA61:BR61" si="73">IF(AG61="","",$X61*AG61)</f>
        <v/>
      </c>
      <c r="BB61" s="56">
        <f t="shared" si="73"/>
        <v>0</v>
      </c>
      <c r="BC61" s="56">
        <f t="shared" si="73"/>
        <v>0</v>
      </c>
      <c r="BD61" s="56" t="str">
        <f t="shared" si="73"/>
        <v/>
      </c>
      <c r="BE61" s="56" t="str">
        <f t="shared" si="73"/>
        <v/>
      </c>
      <c r="BF61" s="56" t="str">
        <f t="shared" si="73"/>
        <v/>
      </c>
      <c r="BG61" s="56" t="str">
        <f t="shared" si="73"/>
        <v/>
      </c>
      <c r="BH61" s="56" t="str">
        <f t="shared" si="73"/>
        <v/>
      </c>
      <c r="BI61" s="56" t="str">
        <f t="shared" si="73"/>
        <v/>
      </c>
      <c r="BJ61" s="56" t="str">
        <f t="shared" si="73"/>
        <v/>
      </c>
      <c r="BK61" s="56" t="str">
        <f t="shared" si="73"/>
        <v/>
      </c>
      <c r="BL61" s="56" t="str">
        <f t="shared" si="73"/>
        <v/>
      </c>
      <c r="BM61" s="56" t="str">
        <f t="shared" si="73"/>
        <v/>
      </c>
      <c r="BN61" s="56" t="str">
        <f t="shared" si="73"/>
        <v/>
      </c>
      <c r="BO61" s="56" t="str">
        <f t="shared" si="73"/>
        <v/>
      </c>
      <c r="BP61" s="56" t="str">
        <f t="shared" si="73"/>
        <v/>
      </c>
      <c r="BQ61" s="56" t="str">
        <f t="shared" si="73"/>
        <v/>
      </c>
      <c r="BR61" s="56">
        <f t="shared" si="73"/>
        <v>0</v>
      </c>
      <c r="BS61" s="56"/>
    </row>
    <row r="62" ht="17.25" customHeight="1">
      <c r="A62" s="107"/>
      <c r="B62" s="110" t="s">
        <v>315</v>
      </c>
      <c r="C62" s="86" t="s">
        <v>306</v>
      </c>
      <c r="D62" s="186"/>
      <c r="E62" s="86" t="s">
        <v>307</v>
      </c>
      <c r="F62" s="168">
        <v>10.0</v>
      </c>
      <c r="G62" s="89">
        <v>92.5</v>
      </c>
      <c r="H62" s="90"/>
      <c r="I62" s="91"/>
      <c r="J62" s="109"/>
      <c r="K62" s="93"/>
      <c r="L62" s="94"/>
      <c r="M62" s="95"/>
      <c r="N62" s="96"/>
      <c r="O62" s="97"/>
      <c r="P62" s="98"/>
      <c r="Q62" s="99"/>
      <c r="R62" s="100"/>
      <c r="S62" s="226"/>
      <c r="T62" s="101"/>
      <c r="U62" s="227"/>
      <c r="V62" s="23">
        <f t="shared" si="2"/>
        <v>0</v>
      </c>
      <c r="W62" s="25">
        <f t="shared" si="3"/>
        <v>0</v>
      </c>
      <c r="X62" s="56">
        <f t="shared" si="4"/>
        <v>0</v>
      </c>
      <c r="Y62" s="56"/>
      <c r="Z62" s="56"/>
      <c r="AA62" s="56">
        <f t="shared" si="66"/>
        <v>0</v>
      </c>
      <c r="AB62" s="56"/>
      <c r="AC62" s="56"/>
      <c r="AD62" s="56"/>
      <c r="AE62" s="56"/>
      <c r="AF62" s="106"/>
      <c r="AG62" s="228">
        <v>7.0</v>
      </c>
      <c r="AH62" s="228">
        <v>3.0</v>
      </c>
      <c r="AI62" s="56"/>
      <c r="AJ62" s="56"/>
      <c r="AK62" s="56"/>
      <c r="AL62" s="56"/>
      <c r="AM62" s="56"/>
      <c r="AN62" s="56"/>
      <c r="AO62" s="56"/>
      <c r="AP62" s="56"/>
      <c r="AQ62" s="56"/>
      <c r="AR62" s="56"/>
      <c r="AS62" s="56"/>
      <c r="AT62" s="56"/>
      <c r="AU62" s="56"/>
      <c r="AV62" s="56"/>
      <c r="AW62" s="56"/>
      <c r="AX62" s="56"/>
      <c r="AY62" s="56"/>
      <c r="AZ62" s="104"/>
      <c r="BA62" s="56">
        <f t="shared" ref="BA62:BR62" si="74">IF(AG62="","",$X62*AG62)</f>
        <v>0</v>
      </c>
      <c r="BB62" s="56">
        <f t="shared" si="74"/>
        <v>0</v>
      </c>
      <c r="BC62" s="56" t="str">
        <f t="shared" si="74"/>
        <v/>
      </c>
      <c r="BD62" s="56" t="str">
        <f t="shared" si="74"/>
        <v/>
      </c>
      <c r="BE62" s="56" t="str">
        <f t="shared" si="74"/>
        <v/>
      </c>
      <c r="BF62" s="56" t="str">
        <f t="shared" si="74"/>
        <v/>
      </c>
      <c r="BG62" s="56" t="str">
        <f t="shared" si="74"/>
        <v/>
      </c>
      <c r="BH62" s="56" t="str">
        <f t="shared" si="74"/>
        <v/>
      </c>
      <c r="BI62" s="56" t="str">
        <f t="shared" si="74"/>
        <v/>
      </c>
      <c r="BJ62" s="56" t="str">
        <f t="shared" si="74"/>
        <v/>
      </c>
      <c r="BK62" s="56" t="str">
        <f t="shared" si="74"/>
        <v/>
      </c>
      <c r="BL62" s="56" t="str">
        <f t="shared" si="74"/>
        <v/>
      </c>
      <c r="BM62" s="56" t="str">
        <f t="shared" si="74"/>
        <v/>
      </c>
      <c r="BN62" s="56" t="str">
        <f t="shared" si="74"/>
        <v/>
      </c>
      <c r="BO62" s="56" t="str">
        <f t="shared" si="74"/>
        <v/>
      </c>
      <c r="BP62" s="56" t="str">
        <f t="shared" si="74"/>
        <v/>
      </c>
      <c r="BQ62" s="56" t="str">
        <f t="shared" si="74"/>
        <v/>
      </c>
      <c r="BR62" s="56" t="str">
        <f t="shared" si="74"/>
        <v/>
      </c>
      <c r="BS62" s="56"/>
    </row>
    <row r="63" ht="16.5" customHeight="1">
      <c r="A63" s="107"/>
      <c r="B63" s="110" t="s">
        <v>316</v>
      </c>
      <c r="C63" s="86" t="s">
        <v>73</v>
      </c>
      <c r="D63" s="186"/>
      <c r="E63" s="86" t="s">
        <v>307</v>
      </c>
      <c r="F63" s="168">
        <v>10.0</v>
      </c>
      <c r="G63" s="89">
        <v>97.5</v>
      </c>
      <c r="H63" s="90"/>
      <c r="I63" s="91"/>
      <c r="J63" s="109"/>
      <c r="K63" s="93"/>
      <c r="L63" s="94"/>
      <c r="M63" s="95"/>
      <c r="N63" s="96"/>
      <c r="O63" s="97"/>
      <c r="P63" s="98"/>
      <c r="Q63" s="99"/>
      <c r="R63" s="100"/>
      <c r="S63" s="226"/>
      <c r="T63" s="101"/>
      <c r="U63" s="227"/>
      <c r="V63" s="23">
        <f t="shared" si="2"/>
        <v>0</v>
      </c>
      <c r="W63" s="25">
        <f t="shared" si="3"/>
        <v>0</v>
      </c>
      <c r="X63" s="56">
        <f t="shared" si="4"/>
        <v>0</v>
      </c>
      <c r="Y63" s="56"/>
      <c r="Z63" s="56"/>
      <c r="AA63" s="56"/>
      <c r="AB63" s="56">
        <f t="shared" ref="AB63:AB67" si="76">$X63*10</f>
        <v>0</v>
      </c>
      <c r="AC63" s="56"/>
      <c r="AD63" s="56"/>
      <c r="AE63" s="56"/>
      <c r="AF63" s="106"/>
      <c r="AG63" s="56"/>
      <c r="AH63" s="228">
        <v>9.0</v>
      </c>
      <c r="AI63" s="228">
        <v>1.0</v>
      </c>
      <c r="AJ63" s="56"/>
      <c r="AK63" s="56"/>
      <c r="AL63" s="56"/>
      <c r="AM63" s="56"/>
      <c r="AN63" s="56"/>
      <c r="AO63" s="56"/>
      <c r="AP63" s="56"/>
      <c r="AQ63" s="56"/>
      <c r="AR63" s="56"/>
      <c r="AS63" s="56"/>
      <c r="AT63" s="56"/>
      <c r="AU63" s="56"/>
      <c r="AV63" s="56"/>
      <c r="AW63" s="56"/>
      <c r="AX63" s="228">
        <v>10.0</v>
      </c>
      <c r="AY63" s="228"/>
      <c r="AZ63" s="104"/>
      <c r="BA63" s="56" t="str">
        <f t="shared" ref="BA63:BR63" si="75">IF(AG63="","",$X63*AG63)</f>
        <v/>
      </c>
      <c r="BB63" s="56">
        <f t="shared" si="75"/>
        <v>0</v>
      </c>
      <c r="BC63" s="56">
        <f t="shared" si="75"/>
        <v>0</v>
      </c>
      <c r="BD63" s="56" t="str">
        <f t="shared" si="75"/>
        <v/>
      </c>
      <c r="BE63" s="56" t="str">
        <f t="shared" si="75"/>
        <v/>
      </c>
      <c r="BF63" s="56" t="str">
        <f t="shared" si="75"/>
        <v/>
      </c>
      <c r="BG63" s="56" t="str">
        <f t="shared" si="75"/>
        <v/>
      </c>
      <c r="BH63" s="56" t="str">
        <f t="shared" si="75"/>
        <v/>
      </c>
      <c r="BI63" s="56" t="str">
        <f t="shared" si="75"/>
        <v/>
      </c>
      <c r="BJ63" s="56" t="str">
        <f t="shared" si="75"/>
        <v/>
      </c>
      <c r="BK63" s="56" t="str">
        <f t="shared" si="75"/>
        <v/>
      </c>
      <c r="BL63" s="56" t="str">
        <f t="shared" si="75"/>
        <v/>
      </c>
      <c r="BM63" s="56" t="str">
        <f t="shared" si="75"/>
        <v/>
      </c>
      <c r="BN63" s="56" t="str">
        <f t="shared" si="75"/>
        <v/>
      </c>
      <c r="BO63" s="56" t="str">
        <f t="shared" si="75"/>
        <v/>
      </c>
      <c r="BP63" s="56" t="str">
        <f t="shared" si="75"/>
        <v/>
      </c>
      <c r="BQ63" s="56" t="str">
        <f t="shared" si="75"/>
        <v/>
      </c>
      <c r="BR63" s="56">
        <f t="shared" si="75"/>
        <v>0</v>
      </c>
      <c r="BS63" s="56"/>
    </row>
    <row r="64" ht="18.0" customHeight="1">
      <c r="A64" s="107"/>
      <c r="B64" s="110" t="s">
        <v>317</v>
      </c>
      <c r="C64" s="86" t="s">
        <v>73</v>
      </c>
      <c r="D64" s="186"/>
      <c r="E64" s="86" t="s">
        <v>307</v>
      </c>
      <c r="F64" s="168">
        <v>10.0</v>
      </c>
      <c r="G64" s="89">
        <v>122.5</v>
      </c>
      <c r="H64" s="90"/>
      <c r="I64" s="91"/>
      <c r="J64" s="109"/>
      <c r="K64" s="93"/>
      <c r="L64" s="94"/>
      <c r="M64" s="95"/>
      <c r="N64" s="96"/>
      <c r="O64" s="97"/>
      <c r="P64" s="98"/>
      <c r="Q64" s="99"/>
      <c r="R64" s="100"/>
      <c r="S64" s="226"/>
      <c r="T64" s="101"/>
      <c r="U64" s="227"/>
      <c r="V64" s="23">
        <f t="shared" si="2"/>
        <v>0</v>
      </c>
      <c r="W64" s="25">
        <f t="shared" si="3"/>
        <v>0</v>
      </c>
      <c r="X64" s="56">
        <f t="shared" si="4"/>
        <v>0</v>
      </c>
      <c r="Y64" s="56"/>
      <c r="Z64" s="56"/>
      <c r="AA64" s="56"/>
      <c r="AB64" s="56">
        <f t="shared" si="76"/>
        <v>0</v>
      </c>
      <c r="AC64" s="56"/>
      <c r="AD64" s="56"/>
      <c r="AE64" s="56"/>
      <c r="AF64" s="106"/>
      <c r="AG64" s="56"/>
      <c r="AH64" s="228">
        <v>2.0</v>
      </c>
      <c r="AI64" s="228">
        <v>7.0</v>
      </c>
      <c r="AJ64" s="228">
        <v>1.0</v>
      </c>
      <c r="AK64" s="56"/>
      <c r="AL64" s="56"/>
      <c r="AM64" s="56"/>
      <c r="AN64" s="56"/>
      <c r="AO64" s="56"/>
      <c r="AP64" s="56"/>
      <c r="AQ64" s="56"/>
      <c r="AR64" s="56"/>
      <c r="AS64" s="56"/>
      <c r="AT64" s="56"/>
      <c r="AU64" s="56"/>
      <c r="AV64" s="56"/>
      <c r="AW64" s="56"/>
      <c r="AX64" s="228">
        <v>10.0</v>
      </c>
      <c r="AY64" s="228"/>
      <c r="AZ64" s="104"/>
      <c r="BA64" s="56" t="str">
        <f t="shared" ref="BA64:BR64" si="77">IF(AG64="","",$X64*AG64)</f>
        <v/>
      </c>
      <c r="BB64" s="56">
        <f t="shared" si="77"/>
        <v>0</v>
      </c>
      <c r="BC64" s="56">
        <f t="shared" si="77"/>
        <v>0</v>
      </c>
      <c r="BD64" s="56">
        <f t="shared" si="77"/>
        <v>0</v>
      </c>
      <c r="BE64" s="56" t="str">
        <f t="shared" si="77"/>
        <v/>
      </c>
      <c r="BF64" s="56" t="str">
        <f t="shared" si="77"/>
        <v/>
      </c>
      <c r="BG64" s="56" t="str">
        <f t="shared" si="77"/>
        <v/>
      </c>
      <c r="BH64" s="56" t="str">
        <f t="shared" si="77"/>
        <v/>
      </c>
      <c r="BI64" s="56" t="str">
        <f t="shared" si="77"/>
        <v/>
      </c>
      <c r="BJ64" s="56" t="str">
        <f t="shared" si="77"/>
        <v/>
      </c>
      <c r="BK64" s="56" t="str">
        <f t="shared" si="77"/>
        <v/>
      </c>
      <c r="BL64" s="56" t="str">
        <f t="shared" si="77"/>
        <v/>
      </c>
      <c r="BM64" s="56" t="str">
        <f t="shared" si="77"/>
        <v/>
      </c>
      <c r="BN64" s="56" t="str">
        <f t="shared" si="77"/>
        <v/>
      </c>
      <c r="BO64" s="56" t="str">
        <f t="shared" si="77"/>
        <v/>
      </c>
      <c r="BP64" s="56" t="str">
        <f t="shared" si="77"/>
        <v/>
      </c>
      <c r="BQ64" s="56" t="str">
        <f t="shared" si="77"/>
        <v/>
      </c>
      <c r="BR64" s="56">
        <f t="shared" si="77"/>
        <v>0</v>
      </c>
      <c r="BS64" s="56"/>
    </row>
    <row r="65" ht="16.5" customHeight="1">
      <c r="A65" s="107"/>
      <c r="B65" s="110" t="s">
        <v>318</v>
      </c>
      <c r="C65" s="86" t="s">
        <v>264</v>
      </c>
      <c r="D65" s="186"/>
      <c r="E65" s="86" t="s">
        <v>307</v>
      </c>
      <c r="F65" s="168">
        <v>10.0</v>
      </c>
      <c r="G65" s="89">
        <v>122.5</v>
      </c>
      <c r="H65" s="90"/>
      <c r="I65" s="91"/>
      <c r="J65" s="109"/>
      <c r="K65" s="93"/>
      <c r="L65" s="94"/>
      <c r="M65" s="95"/>
      <c r="N65" s="96"/>
      <c r="O65" s="97"/>
      <c r="P65" s="98"/>
      <c r="Q65" s="99"/>
      <c r="R65" s="100"/>
      <c r="S65" s="226"/>
      <c r="T65" s="101"/>
      <c r="U65" s="227"/>
      <c r="V65" s="23">
        <f t="shared" si="2"/>
        <v>0</v>
      </c>
      <c r="W65" s="25">
        <f t="shared" si="3"/>
        <v>0</v>
      </c>
      <c r="X65" s="56">
        <f t="shared" si="4"/>
        <v>0</v>
      </c>
      <c r="Y65" s="56"/>
      <c r="Z65" s="56"/>
      <c r="AA65" s="56"/>
      <c r="AB65" s="56">
        <f t="shared" si="76"/>
        <v>0</v>
      </c>
      <c r="AC65" s="56"/>
      <c r="AD65" s="56"/>
      <c r="AE65" s="56"/>
      <c r="AF65" s="106"/>
      <c r="AG65" s="56"/>
      <c r="AH65" s="228">
        <v>4.0</v>
      </c>
      <c r="AI65" s="228">
        <v>6.0</v>
      </c>
      <c r="AJ65" s="56"/>
      <c r="AK65" s="56"/>
      <c r="AL65" s="56"/>
      <c r="AM65" s="56"/>
      <c r="AN65" s="56"/>
      <c r="AO65" s="56"/>
      <c r="AP65" s="56"/>
      <c r="AQ65" s="56"/>
      <c r="AR65" s="56"/>
      <c r="AS65" s="56"/>
      <c r="AT65" s="56"/>
      <c r="AU65" s="56"/>
      <c r="AV65" s="56"/>
      <c r="AW65" s="56"/>
      <c r="AX65" s="228">
        <v>10.0</v>
      </c>
      <c r="AY65" s="228"/>
      <c r="AZ65" s="104"/>
      <c r="BA65" s="56" t="str">
        <f t="shared" ref="BA65:BR65" si="78">IF(AG65="","",$X65*AG65)</f>
        <v/>
      </c>
      <c r="BB65" s="56">
        <f t="shared" si="78"/>
        <v>0</v>
      </c>
      <c r="BC65" s="56">
        <f t="shared" si="78"/>
        <v>0</v>
      </c>
      <c r="BD65" s="56" t="str">
        <f t="shared" si="78"/>
        <v/>
      </c>
      <c r="BE65" s="56" t="str">
        <f t="shared" si="78"/>
        <v/>
      </c>
      <c r="BF65" s="56" t="str">
        <f t="shared" si="78"/>
        <v/>
      </c>
      <c r="BG65" s="56" t="str">
        <f t="shared" si="78"/>
        <v/>
      </c>
      <c r="BH65" s="56" t="str">
        <f t="shared" si="78"/>
        <v/>
      </c>
      <c r="BI65" s="56" t="str">
        <f t="shared" si="78"/>
        <v/>
      </c>
      <c r="BJ65" s="56" t="str">
        <f t="shared" si="78"/>
        <v/>
      </c>
      <c r="BK65" s="56" t="str">
        <f t="shared" si="78"/>
        <v/>
      </c>
      <c r="BL65" s="56" t="str">
        <f t="shared" si="78"/>
        <v/>
      </c>
      <c r="BM65" s="56" t="str">
        <f t="shared" si="78"/>
        <v/>
      </c>
      <c r="BN65" s="56" t="str">
        <f t="shared" si="78"/>
        <v/>
      </c>
      <c r="BO65" s="56" t="str">
        <f t="shared" si="78"/>
        <v/>
      </c>
      <c r="BP65" s="56" t="str">
        <f t="shared" si="78"/>
        <v/>
      </c>
      <c r="BQ65" s="56" t="str">
        <f t="shared" si="78"/>
        <v/>
      </c>
      <c r="BR65" s="56">
        <f t="shared" si="78"/>
        <v>0</v>
      </c>
      <c r="BS65" s="56"/>
    </row>
    <row r="66" ht="16.5" customHeight="1">
      <c r="A66" s="107"/>
      <c r="B66" s="110" t="s">
        <v>319</v>
      </c>
      <c r="C66" s="86" t="s">
        <v>73</v>
      </c>
      <c r="D66" s="186"/>
      <c r="E66" s="86" t="s">
        <v>307</v>
      </c>
      <c r="F66" s="168">
        <v>10.0</v>
      </c>
      <c r="G66" s="89">
        <v>122.5</v>
      </c>
      <c r="H66" s="90"/>
      <c r="I66" s="91"/>
      <c r="J66" s="109"/>
      <c r="K66" s="93"/>
      <c r="L66" s="94"/>
      <c r="M66" s="95"/>
      <c r="N66" s="96"/>
      <c r="O66" s="97"/>
      <c r="P66" s="98"/>
      <c r="Q66" s="99"/>
      <c r="R66" s="100"/>
      <c r="S66" s="226"/>
      <c r="T66" s="101"/>
      <c r="U66" s="227"/>
      <c r="V66" s="23">
        <f t="shared" si="2"/>
        <v>0</v>
      </c>
      <c r="W66" s="25">
        <f t="shared" si="3"/>
        <v>0</v>
      </c>
      <c r="X66" s="56">
        <f t="shared" si="4"/>
        <v>0</v>
      </c>
      <c r="Y66" s="56"/>
      <c r="Z66" s="56"/>
      <c r="AA66" s="56"/>
      <c r="AB66" s="56">
        <f t="shared" si="76"/>
        <v>0</v>
      </c>
      <c r="AC66" s="56"/>
      <c r="AD66" s="56"/>
      <c r="AE66" s="56"/>
      <c r="AF66" s="106"/>
      <c r="AG66" s="56"/>
      <c r="AH66" s="228">
        <v>3.0</v>
      </c>
      <c r="AI66" s="228">
        <v>4.0</v>
      </c>
      <c r="AJ66" s="228">
        <v>3.0</v>
      </c>
      <c r="AK66" s="56"/>
      <c r="AL66" s="56"/>
      <c r="AM66" s="56"/>
      <c r="AN66" s="56"/>
      <c r="AO66" s="56"/>
      <c r="AP66" s="56"/>
      <c r="AQ66" s="56"/>
      <c r="AR66" s="56"/>
      <c r="AS66" s="56"/>
      <c r="AT66" s="56"/>
      <c r="AU66" s="56"/>
      <c r="AV66" s="56"/>
      <c r="AW66" s="56"/>
      <c r="AX66" s="228">
        <v>10.0</v>
      </c>
      <c r="AY66" s="228"/>
      <c r="AZ66" s="104"/>
      <c r="BA66" s="56" t="str">
        <f t="shared" ref="BA66:BR66" si="79">IF(AG66="","",$X66*AG66)</f>
        <v/>
      </c>
      <c r="BB66" s="56">
        <f t="shared" si="79"/>
        <v>0</v>
      </c>
      <c r="BC66" s="56">
        <f t="shared" si="79"/>
        <v>0</v>
      </c>
      <c r="BD66" s="56">
        <f t="shared" si="79"/>
        <v>0</v>
      </c>
      <c r="BE66" s="56" t="str">
        <f t="shared" si="79"/>
        <v/>
      </c>
      <c r="BF66" s="56" t="str">
        <f t="shared" si="79"/>
        <v/>
      </c>
      <c r="BG66" s="56" t="str">
        <f t="shared" si="79"/>
        <v/>
      </c>
      <c r="BH66" s="56" t="str">
        <f t="shared" si="79"/>
        <v/>
      </c>
      <c r="BI66" s="56" t="str">
        <f t="shared" si="79"/>
        <v/>
      </c>
      <c r="BJ66" s="56" t="str">
        <f t="shared" si="79"/>
        <v/>
      </c>
      <c r="BK66" s="56" t="str">
        <f t="shared" si="79"/>
        <v/>
      </c>
      <c r="BL66" s="56" t="str">
        <f t="shared" si="79"/>
        <v/>
      </c>
      <c r="BM66" s="56" t="str">
        <f t="shared" si="79"/>
        <v/>
      </c>
      <c r="BN66" s="56" t="str">
        <f t="shared" si="79"/>
        <v/>
      </c>
      <c r="BO66" s="56" t="str">
        <f t="shared" si="79"/>
        <v/>
      </c>
      <c r="BP66" s="56" t="str">
        <f t="shared" si="79"/>
        <v/>
      </c>
      <c r="BQ66" s="56" t="str">
        <f t="shared" si="79"/>
        <v/>
      </c>
      <c r="BR66" s="56">
        <f t="shared" si="79"/>
        <v>0</v>
      </c>
      <c r="BS66" s="56"/>
    </row>
    <row r="67" ht="18.0" customHeight="1">
      <c r="A67" s="107"/>
      <c r="B67" s="110" t="s">
        <v>320</v>
      </c>
      <c r="C67" s="86" t="s">
        <v>264</v>
      </c>
      <c r="D67" s="186"/>
      <c r="E67" s="86" t="s">
        <v>307</v>
      </c>
      <c r="F67" s="168">
        <v>10.0</v>
      </c>
      <c r="G67" s="89">
        <v>140.0</v>
      </c>
      <c r="H67" s="90"/>
      <c r="I67" s="91"/>
      <c r="J67" s="109"/>
      <c r="K67" s="93"/>
      <c r="L67" s="94"/>
      <c r="M67" s="95"/>
      <c r="N67" s="96"/>
      <c r="O67" s="97"/>
      <c r="P67" s="98"/>
      <c r="Q67" s="99"/>
      <c r="R67" s="100"/>
      <c r="S67" s="226"/>
      <c r="T67" s="101"/>
      <c r="U67" s="227"/>
      <c r="V67" s="23">
        <f t="shared" si="2"/>
        <v>0</v>
      </c>
      <c r="W67" s="25">
        <f t="shared" si="3"/>
        <v>0</v>
      </c>
      <c r="X67" s="56">
        <f t="shared" si="4"/>
        <v>0</v>
      </c>
      <c r="Y67" s="56"/>
      <c r="Z67" s="56"/>
      <c r="AA67" s="56"/>
      <c r="AB67" s="56">
        <f t="shared" si="76"/>
        <v>0</v>
      </c>
      <c r="AC67" s="56"/>
      <c r="AD67" s="56"/>
      <c r="AE67" s="56"/>
      <c r="AF67" s="106"/>
      <c r="AG67" s="56"/>
      <c r="AH67" s="228">
        <v>8.0</v>
      </c>
      <c r="AI67" s="228">
        <v>1.0</v>
      </c>
      <c r="AJ67" s="228">
        <v>1.0</v>
      </c>
      <c r="AK67" s="56"/>
      <c r="AL67" s="56"/>
      <c r="AM67" s="56"/>
      <c r="AN67" s="56"/>
      <c r="AO67" s="56"/>
      <c r="AP67" s="56"/>
      <c r="AQ67" s="56"/>
      <c r="AR67" s="56"/>
      <c r="AS67" s="56"/>
      <c r="AT67" s="56"/>
      <c r="AU67" s="56"/>
      <c r="AV67" s="56"/>
      <c r="AW67" s="56"/>
      <c r="AX67" s="228">
        <v>10.0</v>
      </c>
      <c r="AY67" s="228"/>
      <c r="AZ67" s="104"/>
      <c r="BA67" s="56" t="str">
        <f t="shared" ref="BA67:BR67" si="80">IF(AG67="","",$X67*AG67)</f>
        <v/>
      </c>
      <c r="BB67" s="56">
        <f t="shared" si="80"/>
        <v>0</v>
      </c>
      <c r="BC67" s="56">
        <f t="shared" si="80"/>
        <v>0</v>
      </c>
      <c r="BD67" s="56">
        <f t="shared" si="80"/>
        <v>0</v>
      </c>
      <c r="BE67" s="56" t="str">
        <f t="shared" si="80"/>
        <v/>
      </c>
      <c r="BF67" s="56" t="str">
        <f t="shared" si="80"/>
        <v/>
      </c>
      <c r="BG67" s="56" t="str">
        <f t="shared" si="80"/>
        <v/>
      </c>
      <c r="BH67" s="56" t="str">
        <f t="shared" si="80"/>
        <v/>
      </c>
      <c r="BI67" s="56" t="str">
        <f t="shared" si="80"/>
        <v/>
      </c>
      <c r="BJ67" s="56" t="str">
        <f t="shared" si="80"/>
        <v/>
      </c>
      <c r="BK67" s="56" t="str">
        <f t="shared" si="80"/>
        <v/>
      </c>
      <c r="BL67" s="56" t="str">
        <f t="shared" si="80"/>
        <v/>
      </c>
      <c r="BM67" s="56" t="str">
        <f t="shared" si="80"/>
        <v/>
      </c>
      <c r="BN67" s="56" t="str">
        <f t="shared" si="80"/>
        <v/>
      </c>
      <c r="BO67" s="56" t="str">
        <f t="shared" si="80"/>
        <v/>
      </c>
      <c r="BP67" s="56" t="str">
        <f t="shared" si="80"/>
        <v/>
      </c>
      <c r="BQ67" s="56" t="str">
        <f t="shared" si="80"/>
        <v/>
      </c>
      <c r="BR67" s="56">
        <f t="shared" si="80"/>
        <v>0</v>
      </c>
      <c r="BS67" s="56"/>
    </row>
    <row r="68" ht="16.5" customHeight="1">
      <c r="A68" s="107"/>
      <c r="B68" s="110" t="s">
        <v>321</v>
      </c>
      <c r="C68" s="86" t="s">
        <v>74</v>
      </c>
      <c r="D68" s="186"/>
      <c r="E68" s="86" t="s">
        <v>307</v>
      </c>
      <c r="F68" s="168">
        <v>10.0</v>
      </c>
      <c r="G68" s="89">
        <v>220.0</v>
      </c>
      <c r="H68" s="90"/>
      <c r="I68" s="91"/>
      <c r="J68" s="109"/>
      <c r="K68" s="93"/>
      <c r="L68" s="94"/>
      <c r="M68" s="95"/>
      <c r="N68" s="96"/>
      <c r="O68" s="97"/>
      <c r="P68" s="98"/>
      <c r="Q68" s="99"/>
      <c r="R68" s="100"/>
      <c r="S68" s="226"/>
      <c r="T68" s="101"/>
      <c r="U68" s="227"/>
      <c r="V68" s="23">
        <f t="shared" si="2"/>
        <v>0</v>
      </c>
      <c r="W68" s="25">
        <f t="shared" si="3"/>
        <v>0</v>
      </c>
      <c r="X68" s="56">
        <f t="shared" si="4"/>
        <v>0</v>
      </c>
      <c r="Y68" s="56"/>
      <c r="Z68" s="56"/>
      <c r="AA68" s="56"/>
      <c r="AB68" s="56"/>
      <c r="AC68" s="56">
        <f>$X68*10</f>
        <v>0</v>
      </c>
      <c r="AD68" s="56"/>
      <c r="AE68" s="56"/>
      <c r="AF68" s="106"/>
      <c r="AG68" s="56"/>
      <c r="AH68" s="56"/>
      <c r="AI68" s="228">
        <v>2.0</v>
      </c>
      <c r="AJ68" s="228">
        <v>8.0</v>
      </c>
      <c r="AK68" s="56"/>
      <c r="AL68" s="56"/>
      <c r="AM68" s="56"/>
      <c r="AN68" s="56"/>
      <c r="AO68" s="56"/>
      <c r="AP68" s="56"/>
      <c r="AQ68" s="56"/>
      <c r="AR68" s="56"/>
      <c r="AS68" s="56"/>
      <c r="AT68" s="56"/>
      <c r="AU68" s="56"/>
      <c r="AV68" s="56"/>
      <c r="AW68" s="56"/>
      <c r="AX68" s="228">
        <v>10.0</v>
      </c>
      <c r="AY68" s="228"/>
      <c r="AZ68" s="104"/>
      <c r="BA68" s="56" t="str">
        <f t="shared" ref="BA68:BR68" si="81">IF(AG68="","",$X68*AG68)</f>
        <v/>
      </c>
      <c r="BB68" s="56" t="str">
        <f t="shared" si="81"/>
        <v/>
      </c>
      <c r="BC68" s="56">
        <f t="shared" si="81"/>
        <v>0</v>
      </c>
      <c r="BD68" s="56">
        <f t="shared" si="81"/>
        <v>0</v>
      </c>
      <c r="BE68" s="56" t="str">
        <f t="shared" si="81"/>
        <v/>
      </c>
      <c r="BF68" s="56" t="str">
        <f t="shared" si="81"/>
        <v/>
      </c>
      <c r="BG68" s="56" t="str">
        <f t="shared" si="81"/>
        <v/>
      </c>
      <c r="BH68" s="56" t="str">
        <f t="shared" si="81"/>
        <v/>
      </c>
      <c r="BI68" s="56" t="str">
        <f t="shared" si="81"/>
        <v/>
      </c>
      <c r="BJ68" s="56" t="str">
        <f t="shared" si="81"/>
        <v/>
      </c>
      <c r="BK68" s="56" t="str">
        <f t="shared" si="81"/>
        <v/>
      </c>
      <c r="BL68" s="56" t="str">
        <f t="shared" si="81"/>
        <v/>
      </c>
      <c r="BM68" s="56" t="str">
        <f t="shared" si="81"/>
        <v/>
      </c>
      <c r="BN68" s="56" t="str">
        <f t="shared" si="81"/>
        <v/>
      </c>
      <c r="BO68" s="56" t="str">
        <f t="shared" si="81"/>
        <v/>
      </c>
      <c r="BP68" s="56" t="str">
        <f t="shared" si="81"/>
        <v/>
      </c>
      <c r="BQ68" s="56" t="str">
        <f t="shared" si="81"/>
        <v/>
      </c>
      <c r="BR68" s="56">
        <f t="shared" si="81"/>
        <v>0</v>
      </c>
      <c r="BS68" s="56"/>
    </row>
    <row r="69" ht="16.5" customHeight="1">
      <c r="A69" s="107"/>
      <c r="B69" s="110" t="s">
        <v>322</v>
      </c>
      <c r="C69" s="86" t="s">
        <v>74</v>
      </c>
      <c r="D69" s="186"/>
      <c r="E69" s="86" t="s">
        <v>307</v>
      </c>
      <c r="F69" s="168">
        <v>5.0</v>
      </c>
      <c r="G69" s="89">
        <v>85.0</v>
      </c>
      <c r="H69" s="90"/>
      <c r="I69" s="91"/>
      <c r="J69" s="109"/>
      <c r="K69" s="93"/>
      <c r="L69" s="94"/>
      <c r="M69" s="95"/>
      <c r="N69" s="96"/>
      <c r="O69" s="97"/>
      <c r="P69" s="98"/>
      <c r="Q69" s="99"/>
      <c r="R69" s="100"/>
      <c r="S69" s="226"/>
      <c r="T69" s="101"/>
      <c r="U69" s="227"/>
      <c r="V69" s="23">
        <f t="shared" si="2"/>
        <v>0</v>
      </c>
      <c r="W69" s="25">
        <f t="shared" si="3"/>
        <v>0</v>
      </c>
      <c r="X69" s="56">
        <f t="shared" si="4"/>
        <v>0</v>
      </c>
      <c r="Y69" s="56"/>
      <c r="Z69" s="56"/>
      <c r="AA69" s="56"/>
      <c r="AB69" s="56"/>
      <c r="AC69" s="56">
        <f t="shared" ref="AC69:AC71" si="83">$X69*5</f>
        <v>0</v>
      </c>
      <c r="AD69" s="56"/>
      <c r="AE69" s="56"/>
      <c r="AF69" s="106"/>
      <c r="AG69" s="56"/>
      <c r="AH69" s="228">
        <v>1.0</v>
      </c>
      <c r="AI69" s="228">
        <v>3.0</v>
      </c>
      <c r="AJ69" s="228">
        <v>1.0</v>
      </c>
      <c r="AK69" s="56"/>
      <c r="AL69" s="56"/>
      <c r="AM69" s="56"/>
      <c r="AN69" s="56"/>
      <c r="AO69" s="56"/>
      <c r="AP69" s="56"/>
      <c r="AQ69" s="56"/>
      <c r="AR69" s="56"/>
      <c r="AS69" s="56"/>
      <c r="AT69" s="56"/>
      <c r="AU69" s="56"/>
      <c r="AV69" s="56"/>
      <c r="AW69" s="56"/>
      <c r="AX69" s="228">
        <v>5.0</v>
      </c>
      <c r="AY69" s="228"/>
      <c r="AZ69" s="104"/>
      <c r="BA69" s="56" t="str">
        <f t="shared" ref="BA69:BR69" si="82">IF(AG69="","",$X69*AG69)</f>
        <v/>
      </c>
      <c r="BB69" s="56">
        <f t="shared" si="82"/>
        <v>0</v>
      </c>
      <c r="BC69" s="56">
        <f t="shared" si="82"/>
        <v>0</v>
      </c>
      <c r="BD69" s="56">
        <f t="shared" si="82"/>
        <v>0</v>
      </c>
      <c r="BE69" s="56" t="str">
        <f t="shared" si="82"/>
        <v/>
      </c>
      <c r="BF69" s="56" t="str">
        <f t="shared" si="82"/>
        <v/>
      </c>
      <c r="BG69" s="56" t="str">
        <f t="shared" si="82"/>
        <v/>
      </c>
      <c r="BH69" s="56" t="str">
        <f t="shared" si="82"/>
        <v/>
      </c>
      <c r="BI69" s="56" t="str">
        <f t="shared" si="82"/>
        <v/>
      </c>
      <c r="BJ69" s="56" t="str">
        <f t="shared" si="82"/>
        <v/>
      </c>
      <c r="BK69" s="56" t="str">
        <f t="shared" si="82"/>
        <v/>
      </c>
      <c r="BL69" s="56" t="str">
        <f t="shared" si="82"/>
        <v/>
      </c>
      <c r="BM69" s="56" t="str">
        <f t="shared" si="82"/>
        <v/>
      </c>
      <c r="BN69" s="56" t="str">
        <f t="shared" si="82"/>
        <v/>
      </c>
      <c r="BO69" s="56" t="str">
        <f t="shared" si="82"/>
        <v/>
      </c>
      <c r="BP69" s="56" t="str">
        <f t="shared" si="82"/>
        <v/>
      </c>
      <c r="BQ69" s="56" t="str">
        <f t="shared" si="82"/>
        <v/>
      </c>
      <c r="BR69" s="56">
        <f t="shared" si="82"/>
        <v>0</v>
      </c>
      <c r="BS69" s="56"/>
    </row>
    <row r="70" ht="18.0" customHeight="1">
      <c r="A70" s="107"/>
      <c r="B70" s="110" t="s">
        <v>323</v>
      </c>
      <c r="C70" s="86" t="s">
        <v>74</v>
      </c>
      <c r="D70" s="186"/>
      <c r="E70" s="86" t="s">
        <v>307</v>
      </c>
      <c r="F70" s="168">
        <v>5.0</v>
      </c>
      <c r="G70" s="89">
        <v>87.5</v>
      </c>
      <c r="H70" s="90"/>
      <c r="I70" s="91"/>
      <c r="J70" s="109"/>
      <c r="K70" s="93"/>
      <c r="L70" s="94"/>
      <c r="M70" s="95"/>
      <c r="N70" s="96"/>
      <c r="O70" s="97"/>
      <c r="P70" s="98"/>
      <c r="Q70" s="99"/>
      <c r="R70" s="100"/>
      <c r="S70" s="226"/>
      <c r="T70" s="101"/>
      <c r="U70" s="227"/>
      <c r="V70" s="23">
        <f t="shared" si="2"/>
        <v>0</v>
      </c>
      <c r="W70" s="25">
        <f t="shared" si="3"/>
        <v>0</v>
      </c>
      <c r="X70" s="56">
        <f t="shared" si="4"/>
        <v>0</v>
      </c>
      <c r="Y70" s="56"/>
      <c r="Z70" s="56"/>
      <c r="AA70" s="56"/>
      <c r="AB70" s="56"/>
      <c r="AC70" s="56">
        <f t="shared" si="83"/>
        <v>0</v>
      </c>
      <c r="AD70" s="56"/>
      <c r="AE70" s="56"/>
      <c r="AF70" s="106"/>
      <c r="AG70" s="56"/>
      <c r="AH70" s="228">
        <v>1.0</v>
      </c>
      <c r="AI70" s="228">
        <v>4.0</v>
      </c>
      <c r="AJ70" s="56"/>
      <c r="AK70" s="56"/>
      <c r="AL70" s="56"/>
      <c r="AM70" s="56"/>
      <c r="AN70" s="56"/>
      <c r="AO70" s="56"/>
      <c r="AP70" s="56"/>
      <c r="AQ70" s="56"/>
      <c r="AR70" s="56"/>
      <c r="AS70" s="56"/>
      <c r="AT70" s="56"/>
      <c r="AU70" s="56"/>
      <c r="AV70" s="56"/>
      <c r="AW70" s="56"/>
      <c r="AX70" s="228">
        <v>5.0</v>
      </c>
      <c r="AY70" s="228"/>
      <c r="AZ70" s="104"/>
      <c r="BA70" s="56" t="str">
        <f t="shared" ref="BA70:BR70" si="84">IF(AG70="","",$X70*AG70)</f>
        <v/>
      </c>
      <c r="BB70" s="56">
        <f t="shared" si="84"/>
        <v>0</v>
      </c>
      <c r="BC70" s="56">
        <f t="shared" si="84"/>
        <v>0</v>
      </c>
      <c r="BD70" s="56" t="str">
        <f t="shared" si="84"/>
        <v/>
      </c>
      <c r="BE70" s="56" t="str">
        <f t="shared" si="84"/>
        <v/>
      </c>
      <c r="BF70" s="56" t="str">
        <f t="shared" si="84"/>
        <v/>
      </c>
      <c r="BG70" s="56" t="str">
        <f t="shared" si="84"/>
        <v/>
      </c>
      <c r="BH70" s="56" t="str">
        <f t="shared" si="84"/>
        <v/>
      </c>
      <c r="BI70" s="56" t="str">
        <f t="shared" si="84"/>
        <v/>
      </c>
      <c r="BJ70" s="56" t="str">
        <f t="shared" si="84"/>
        <v/>
      </c>
      <c r="BK70" s="56" t="str">
        <f t="shared" si="84"/>
        <v/>
      </c>
      <c r="BL70" s="56" t="str">
        <f t="shared" si="84"/>
        <v/>
      </c>
      <c r="BM70" s="56" t="str">
        <f t="shared" si="84"/>
        <v/>
      </c>
      <c r="BN70" s="56" t="str">
        <f t="shared" si="84"/>
        <v/>
      </c>
      <c r="BO70" s="56" t="str">
        <f t="shared" si="84"/>
        <v/>
      </c>
      <c r="BP70" s="56" t="str">
        <f t="shared" si="84"/>
        <v/>
      </c>
      <c r="BQ70" s="56" t="str">
        <f t="shared" si="84"/>
        <v/>
      </c>
      <c r="BR70" s="56">
        <f t="shared" si="84"/>
        <v>0</v>
      </c>
      <c r="BS70" s="56"/>
    </row>
    <row r="71" ht="15.75" customHeight="1">
      <c r="A71" s="107"/>
      <c r="B71" s="110" t="s">
        <v>324</v>
      </c>
      <c r="C71" s="86" t="s">
        <v>74</v>
      </c>
      <c r="D71" s="186"/>
      <c r="E71" s="86" t="s">
        <v>307</v>
      </c>
      <c r="F71" s="168">
        <v>5.0</v>
      </c>
      <c r="G71" s="89">
        <v>122.5</v>
      </c>
      <c r="H71" s="90"/>
      <c r="I71" s="91"/>
      <c r="J71" s="109"/>
      <c r="K71" s="93"/>
      <c r="L71" s="94"/>
      <c r="M71" s="95"/>
      <c r="N71" s="96"/>
      <c r="O71" s="97"/>
      <c r="P71" s="98"/>
      <c r="Q71" s="99"/>
      <c r="R71" s="100"/>
      <c r="S71" s="226"/>
      <c r="T71" s="101"/>
      <c r="U71" s="227"/>
      <c r="V71" s="23">
        <f t="shared" si="2"/>
        <v>0</v>
      </c>
      <c r="W71" s="25">
        <f t="shared" si="3"/>
        <v>0</v>
      </c>
      <c r="X71" s="56">
        <f t="shared" si="4"/>
        <v>0</v>
      </c>
      <c r="Y71" s="56"/>
      <c r="Z71" s="56"/>
      <c r="AA71" s="56"/>
      <c r="AB71" s="56"/>
      <c r="AC71" s="56">
        <f t="shared" si="83"/>
        <v>0</v>
      </c>
      <c r="AD71" s="56"/>
      <c r="AE71" s="56"/>
      <c r="AF71" s="106"/>
      <c r="AG71" s="56"/>
      <c r="AH71" s="56"/>
      <c r="AI71" s="228">
        <v>2.0</v>
      </c>
      <c r="AJ71" s="228">
        <v>1.0</v>
      </c>
      <c r="AK71" s="228">
        <v>2.0</v>
      </c>
      <c r="AL71" s="56"/>
      <c r="AM71" s="56"/>
      <c r="AN71" s="56"/>
      <c r="AO71" s="56"/>
      <c r="AP71" s="56"/>
      <c r="AQ71" s="56"/>
      <c r="AR71" s="56"/>
      <c r="AS71" s="56"/>
      <c r="AT71" s="56"/>
      <c r="AU71" s="56"/>
      <c r="AV71" s="56"/>
      <c r="AW71" s="56"/>
      <c r="AX71" s="228">
        <v>5.0</v>
      </c>
      <c r="AY71" s="228"/>
      <c r="AZ71" s="104"/>
      <c r="BA71" s="56" t="str">
        <f t="shared" ref="BA71:BR71" si="85">IF(AG71="","",$X71*AG71)</f>
        <v/>
      </c>
      <c r="BB71" s="56" t="str">
        <f t="shared" si="85"/>
        <v/>
      </c>
      <c r="BC71" s="56">
        <f t="shared" si="85"/>
        <v>0</v>
      </c>
      <c r="BD71" s="56">
        <f t="shared" si="85"/>
        <v>0</v>
      </c>
      <c r="BE71" s="56">
        <f t="shared" si="85"/>
        <v>0</v>
      </c>
      <c r="BF71" s="56" t="str">
        <f t="shared" si="85"/>
        <v/>
      </c>
      <c r="BG71" s="56" t="str">
        <f t="shared" si="85"/>
        <v/>
      </c>
      <c r="BH71" s="56" t="str">
        <f t="shared" si="85"/>
        <v/>
      </c>
      <c r="BI71" s="56" t="str">
        <f t="shared" si="85"/>
        <v/>
      </c>
      <c r="BJ71" s="56" t="str">
        <f t="shared" si="85"/>
        <v/>
      </c>
      <c r="BK71" s="56" t="str">
        <f t="shared" si="85"/>
        <v/>
      </c>
      <c r="BL71" s="56" t="str">
        <f t="shared" si="85"/>
        <v/>
      </c>
      <c r="BM71" s="56" t="str">
        <f t="shared" si="85"/>
        <v/>
      </c>
      <c r="BN71" s="56" t="str">
        <f t="shared" si="85"/>
        <v/>
      </c>
      <c r="BO71" s="56" t="str">
        <f t="shared" si="85"/>
        <v/>
      </c>
      <c r="BP71" s="56" t="str">
        <f t="shared" si="85"/>
        <v/>
      </c>
      <c r="BQ71" s="56" t="str">
        <f t="shared" si="85"/>
        <v/>
      </c>
      <c r="BR71" s="56">
        <f t="shared" si="85"/>
        <v>0</v>
      </c>
      <c r="BS71" s="56"/>
    </row>
    <row r="72" ht="15.75" customHeight="1">
      <c r="A72" s="107"/>
      <c r="B72" s="110" t="s">
        <v>325</v>
      </c>
      <c r="C72" s="86" t="s">
        <v>75</v>
      </c>
      <c r="D72" s="186"/>
      <c r="E72" s="86" t="s">
        <v>326</v>
      </c>
      <c r="F72" s="168">
        <v>5.0</v>
      </c>
      <c r="G72" s="89">
        <v>170.0</v>
      </c>
      <c r="H72" s="90"/>
      <c r="I72" s="91"/>
      <c r="J72" s="109"/>
      <c r="K72" s="93"/>
      <c r="L72" s="94"/>
      <c r="M72" s="95"/>
      <c r="N72" s="96"/>
      <c r="O72" s="97"/>
      <c r="P72" s="98"/>
      <c r="Q72" s="99"/>
      <c r="R72" s="100"/>
      <c r="S72" s="226"/>
      <c r="T72" s="101"/>
      <c r="U72" s="227"/>
      <c r="V72" s="23">
        <f t="shared" si="2"/>
        <v>0</v>
      </c>
      <c r="W72" s="25">
        <f t="shared" si="3"/>
        <v>0</v>
      </c>
      <c r="X72" s="56">
        <f t="shared" si="4"/>
        <v>0</v>
      </c>
      <c r="Y72" s="56"/>
      <c r="Z72" s="56"/>
      <c r="AA72" s="56"/>
      <c r="AB72" s="56"/>
      <c r="AC72" s="56"/>
      <c r="AD72" s="56">
        <f>$X72*5</f>
        <v>0</v>
      </c>
      <c r="AE72" s="56"/>
      <c r="AF72" s="106"/>
      <c r="AG72" s="56"/>
      <c r="AH72" s="56"/>
      <c r="AI72" s="228">
        <v>2.0</v>
      </c>
      <c r="AJ72" s="56"/>
      <c r="AK72" s="56"/>
      <c r="AL72" s="228">
        <v>2.0</v>
      </c>
      <c r="AM72" s="228">
        <v>1.0</v>
      </c>
      <c r="AN72" s="56"/>
      <c r="AO72" s="56"/>
      <c r="AP72" s="56"/>
      <c r="AQ72" s="56"/>
      <c r="AR72" s="56"/>
      <c r="AS72" s="56"/>
      <c r="AT72" s="56"/>
      <c r="AU72" s="56"/>
      <c r="AV72" s="56"/>
      <c r="AW72" s="56"/>
      <c r="AX72" s="228">
        <v>5.0</v>
      </c>
      <c r="AY72" s="228"/>
      <c r="AZ72" s="104"/>
      <c r="BA72" s="56" t="str">
        <f t="shared" ref="BA72:BR72" si="86">IF(AG72="","",$X72*AG72)</f>
        <v/>
      </c>
      <c r="BB72" s="56" t="str">
        <f t="shared" si="86"/>
        <v/>
      </c>
      <c r="BC72" s="56">
        <f t="shared" si="86"/>
        <v>0</v>
      </c>
      <c r="BD72" s="56" t="str">
        <f t="shared" si="86"/>
        <v/>
      </c>
      <c r="BE72" s="56" t="str">
        <f t="shared" si="86"/>
        <v/>
      </c>
      <c r="BF72" s="56">
        <f t="shared" si="86"/>
        <v>0</v>
      </c>
      <c r="BG72" s="56">
        <f t="shared" si="86"/>
        <v>0</v>
      </c>
      <c r="BH72" s="56" t="str">
        <f t="shared" si="86"/>
        <v/>
      </c>
      <c r="BI72" s="56" t="str">
        <f t="shared" si="86"/>
        <v/>
      </c>
      <c r="BJ72" s="56" t="str">
        <f t="shared" si="86"/>
        <v/>
      </c>
      <c r="BK72" s="56" t="str">
        <f t="shared" si="86"/>
        <v/>
      </c>
      <c r="BL72" s="56" t="str">
        <f t="shared" si="86"/>
        <v/>
      </c>
      <c r="BM72" s="56" t="str">
        <f t="shared" si="86"/>
        <v/>
      </c>
      <c r="BN72" s="56" t="str">
        <f t="shared" si="86"/>
        <v/>
      </c>
      <c r="BO72" s="56" t="str">
        <f t="shared" si="86"/>
        <v/>
      </c>
      <c r="BP72" s="56" t="str">
        <f t="shared" si="86"/>
        <v/>
      </c>
      <c r="BQ72" s="56" t="str">
        <f t="shared" si="86"/>
        <v/>
      </c>
      <c r="BR72" s="56">
        <f t="shared" si="86"/>
        <v>0</v>
      </c>
      <c r="BS72" s="56"/>
    </row>
    <row r="73" ht="15.75" customHeight="1">
      <c r="A73" s="107"/>
      <c r="B73" s="110" t="s">
        <v>327</v>
      </c>
      <c r="C73" s="86" t="s">
        <v>76</v>
      </c>
      <c r="D73" s="233"/>
      <c r="E73" s="86" t="s">
        <v>328</v>
      </c>
      <c r="F73" s="168">
        <v>5.0</v>
      </c>
      <c r="G73" s="89">
        <v>180.0</v>
      </c>
      <c r="H73" s="90"/>
      <c r="I73" s="91"/>
      <c r="J73" s="109"/>
      <c r="K73" s="93"/>
      <c r="L73" s="94"/>
      <c r="M73" s="95"/>
      <c r="N73" s="96"/>
      <c r="O73" s="97"/>
      <c r="P73" s="98"/>
      <c r="Q73" s="99"/>
      <c r="R73" s="100"/>
      <c r="S73" s="226"/>
      <c r="T73" s="101"/>
      <c r="U73" s="227"/>
      <c r="V73" s="23">
        <f t="shared" si="2"/>
        <v>0</v>
      </c>
      <c r="W73" s="25">
        <f t="shared" si="3"/>
        <v>0</v>
      </c>
      <c r="X73" s="56">
        <f t="shared" si="4"/>
        <v>0</v>
      </c>
      <c r="Y73" s="56"/>
      <c r="Z73" s="56"/>
      <c r="AA73" s="56"/>
      <c r="AB73" s="56"/>
      <c r="AC73" s="56"/>
      <c r="AD73" s="56"/>
      <c r="AE73" s="56">
        <f>$X73*5</f>
        <v>0</v>
      </c>
      <c r="AF73" s="106"/>
      <c r="AG73" s="56"/>
      <c r="AH73" s="56"/>
      <c r="AI73" s="56"/>
      <c r="AJ73" s="56"/>
      <c r="AK73" s="228">
        <v>1.0</v>
      </c>
      <c r="AL73" s="228">
        <v>4.0</v>
      </c>
      <c r="AM73" s="56"/>
      <c r="AN73" s="56"/>
      <c r="AO73" s="56"/>
      <c r="AP73" s="56"/>
      <c r="AQ73" s="56"/>
      <c r="AR73" s="56"/>
      <c r="AS73" s="56"/>
      <c r="AT73" s="56"/>
      <c r="AU73" s="56"/>
      <c r="AV73" s="56"/>
      <c r="AW73" s="56"/>
      <c r="AX73" s="228">
        <v>6.0</v>
      </c>
      <c r="AY73" s="228"/>
      <c r="AZ73" s="104"/>
      <c r="BA73" s="56" t="str">
        <f t="shared" ref="BA73:BR73" si="87">IF(AG73="","",$X73*AG73)</f>
        <v/>
      </c>
      <c r="BB73" s="56" t="str">
        <f t="shared" si="87"/>
        <v/>
      </c>
      <c r="BC73" s="56" t="str">
        <f t="shared" si="87"/>
        <v/>
      </c>
      <c r="BD73" s="56" t="str">
        <f t="shared" si="87"/>
        <v/>
      </c>
      <c r="BE73" s="56">
        <f t="shared" si="87"/>
        <v>0</v>
      </c>
      <c r="BF73" s="56">
        <f t="shared" si="87"/>
        <v>0</v>
      </c>
      <c r="BG73" s="56" t="str">
        <f t="shared" si="87"/>
        <v/>
      </c>
      <c r="BH73" s="56" t="str">
        <f t="shared" si="87"/>
        <v/>
      </c>
      <c r="BI73" s="56" t="str">
        <f t="shared" si="87"/>
        <v/>
      </c>
      <c r="BJ73" s="56" t="str">
        <f t="shared" si="87"/>
        <v/>
      </c>
      <c r="BK73" s="56" t="str">
        <f t="shared" si="87"/>
        <v/>
      </c>
      <c r="BL73" s="56" t="str">
        <f t="shared" si="87"/>
        <v/>
      </c>
      <c r="BM73" s="56" t="str">
        <f t="shared" si="87"/>
        <v/>
      </c>
      <c r="BN73" s="56" t="str">
        <f t="shared" si="87"/>
        <v/>
      </c>
      <c r="BO73" s="56" t="str">
        <f t="shared" si="87"/>
        <v/>
      </c>
      <c r="BP73" s="56" t="str">
        <f t="shared" si="87"/>
        <v/>
      </c>
      <c r="BQ73" s="56" t="str">
        <f t="shared" si="87"/>
        <v/>
      </c>
      <c r="BR73" s="56">
        <f t="shared" si="87"/>
        <v>0</v>
      </c>
      <c r="BS73" s="56"/>
    </row>
    <row r="74" ht="19.5" customHeight="1">
      <c r="A74" s="107"/>
      <c r="B74" s="110" t="s">
        <v>329</v>
      </c>
      <c r="C74" s="86" t="s">
        <v>73</v>
      </c>
      <c r="D74" s="186"/>
      <c r="E74" s="86" t="s">
        <v>272</v>
      </c>
      <c r="F74" s="168">
        <v>10.0</v>
      </c>
      <c r="G74" s="89">
        <v>120.0</v>
      </c>
      <c r="H74" s="90"/>
      <c r="I74" s="91"/>
      <c r="J74" s="109"/>
      <c r="K74" s="93"/>
      <c r="L74" s="94"/>
      <c r="M74" s="95"/>
      <c r="N74" s="96"/>
      <c r="O74" s="97"/>
      <c r="P74" s="98"/>
      <c r="Q74" s="99"/>
      <c r="R74" s="100"/>
      <c r="S74" s="226"/>
      <c r="T74" s="101"/>
      <c r="U74" s="227"/>
      <c r="V74" s="23">
        <f t="shared" si="2"/>
        <v>0</v>
      </c>
      <c r="W74" s="25">
        <f t="shared" si="3"/>
        <v>0</v>
      </c>
      <c r="X74" s="56">
        <f t="shared" si="4"/>
        <v>0</v>
      </c>
      <c r="Y74" s="56"/>
      <c r="Z74" s="56"/>
      <c r="AA74" s="56"/>
      <c r="AB74" s="56">
        <f>$X74*10</f>
        <v>0</v>
      </c>
      <c r="AC74" s="56"/>
      <c r="AD74" s="56"/>
      <c r="AE74" s="56"/>
      <c r="AF74" s="106"/>
      <c r="AG74" s="56"/>
      <c r="AH74" s="56"/>
      <c r="AI74" s="56"/>
      <c r="AJ74" s="228">
        <v>10.0</v>
      </c>
      <c r="AK74" s="56"/>
      <c r="AL74" s="56"/>
      <c r="AM74" s="56"/>
      <c r="AN74" s="56"/>
      <c r="AO74" s="56"/>
      <c r="AP74" s="56"/>
      <c r="AQ74" s="56"/>
      <c r="AR74" s="56"/>
      <c r="AS74" s="56"/>
      <c r="AT74" s="56"/>
      <c r="AU74" s="56"/>
      <c r="AV74" s="56"/>
      <c r="AW74" s="56"/>
      <c r="AX74" s="56"/>
      <c r="AY74" s="56"/>
      <c r="AZ74" s="104"/>
      <c r="BA74" s="56" t="str">
        <f t="shared" ref="BA74:BR74" si="88">IF(AG74="","",$X74*AG74)</f>
        <v/>
      </c>
      <c r="BB74" s="56" t="str">
        <f t="shared" si="88"/>
        <v/>
      </c>
      <c r="BC74" s="56" t="str">
        <f t="shared" si="88"/>
        <v/>
      </c>
      <c r="BD74" s="56">
        <f t="shared" si="88"/>
        <v>0</v>
      </c>
      <c r="BE74" s="56" t="str">
        <f t="shared" si="88"/>
        <v/>
      </c>
      <c r="BF74" s="56" t="str">
        <f t="shared" si="88"/>
        <v/>
      </c>
      <c r="BG74" s="56" t="str">
        <f t="shared" si="88"/>
        <v/>
      </c>
      <c r="BH74" s="56" t="str">
        <f t="shared" si="88"/>
        <v/>
      </c>
      <c r="BI74" s="56" t="str">
        <f t="shared" si="88"/>
        <v/>
      </c>
      <c r="BJ74" s="56" t="str">
        <f t="shared" si="88"/>
        <v/>
      </c>
      <c r="BK74" s="56" t="str">
        <f t="shared" si="88"/>
        <v/>
      </c>
      <c r="BL74" s="56" t="str">
        <f t="shared" si="88"/>
        <v/>
      </c>
      <c r="BM74" s="56" t="str">
        <f t="shared" si="88"/>
        <v/>
      </c>
      <c r="BN74" s="56" t="str">
        <f t="shared" si="88"/>
        <v/>
      </c>
      <c r="BO74" s="56" t="str">
        <f t="shared" si="88"/>
        <v/>
      </c>
      <c r="BP74" s="56" t="str">
        <f t="shared" si="88"/>
        <v/>
      </c>
      <c r="BQ74" s="56" t="str">
        <f t="shared" si="88"/>
        <v/>
      </c>
      <c r="BR74" s="56" t="str">
        <f t="shared" si="88"/>
        <v/>
      </c>
      <c r="BS74" s="56"/>
    </row>
    <row r="75" ht="19.5" customHeight="1">
      <c r="A75" s="107"/>
      <c r="B75" s="110" t="s">
        <v>330</v>
      </c>
      <c r="C75" s="86" t="s">
        <v>74</v>
      </c>
      <c r="D75" s="186"/>
      <c r="E75" s="86" t="s">
        <v>272</v>
      </c>
      <c r="F75" s="168">
        <v>5.0</v>
      </c>
      <c r="G75" s="89">
        <v>120.0</v>
      </c>
      <c r="H75" s="90"/>
      <c r="I75" s="91"/>
      <c r="J75" s="109"/>
      <c r="K75" s="93"/>
      <c r="L75" s="94"/>
      <c r="M75" s="95"/>
      <c r="N75" s="96"/>
      <c r="O75" s="97"/>
      <c r="P75" s="98"/>
      <c r="Q75" s="99"/>
      <c r="R75" s="100"/>
      <c r="S75" s="226"/>
      <c r="T75" s="101"/>
      <c r="U75" s="227"/>
      <c r="V75" s="23">
        <f t="shared" si="2"/>
        <v>0</v>
      </c>
      <c r="W75" s="25">
        <f t="shared" si="3"/>
        <v>0</v>
      </c>
      <c r="X75" s="56">
        <f t="shared" si="4"/>
        <v>0</v>
      </c>
      <c r="Y75" s="56"/>
      <c r="Z75" s="56"/>
      <c r="AA75" s="56"/>
      <c r="AB75" s="56"/>
      <c r="AC75" s="56">
        <f t="shared" ref="AC75:AC77" si="90">$X75*5</f>
        <v>0</v>
      </c>
      <c r="AD75" s="56"/>
      <c r="AE75" s="56"/>
      <c r="AF75" s="106"/>
      <c r="AG75" s="56"/>
      <c r="AH75" s="56"/>
      <c r="AI75" s="56"/>
      <c r="AJ75" s="56"/>
      <c r="AK75" s="228">
        <v>1.0</v>
      </c>
      <c r="AL75" s="228">
        <v>2.0</v>
      </c>
      <c r="AM75" s="228">
        <v>2.0</v>
      </c>
      <c r="AN75" s="56"/>
      <c r="AO75" s="56"/>
      <c r="AP75" s="56"/>
      <c r="AQ75" s="56"/>
      <c r="AR75" s="56"/>
      <c r="AS75" s="56"/>
      <c r="AT75" s="56"/>
      <c r="AU75" s="56"/>
      <c r="AV75" s="56"/>
      <c r="AW75" s="56"/>
      <c r="AX75" s="228">
        <v>5.0</v>
      </c>
      <c r="AY75" s="228"/>
      <c r="AZ75" s="104"/>
      <c r="BA75" s="56" t="str">
        <f t="shared" ref="BA75:BR75" si="89">IF(AG75="","",$X75*AG75)</f>
        <v/>
      </c>
      <c r="BB75" s="56" t="str">
        <f t="shared" si="89"/>
        <v/>
      </c>
      <c r="BC75" s="56" t="str">
        <f t="shared" si="89"/>
        <v/>
      </c>
      <c r="BD75" s="56" t="str">
        <f t="shared" si="89"/>
        <v/>
      </c>
      <c r="BE75" s="56">
        <f t="shared" si="89"/>
        <v>0</v>
      </c>
      <c r="BF75" s="56">
        <f t="shared" si="89"/>
        <v>0</v>
      </c>
      <c r="BG75" s="56">
        <f t="shared" si="89"/>
        <v>0</v>
      </c>
      <c r="BH75" s="56" t="str">
        <f t="shared" si="89"/>
        <v/>
      </c>
      <c r="BI75" s="56" t="str">
        <f t="shared" si="89"/>
        <v/>
      </c>
      <c r="BJ75" s="56" t="str">
        <f t="shared" si="89"/>
        <v/>
      </c>
      <c r="BK75" s="56" t="str">
        <f t="shared" si="89"/>
        <v/>
      </c>
      <c r="BL75" s="56" t="str">
        <f t="shared" si="89"/>
        <v/>
      </c>
      <c r="BM75" s="56" t="str">
        <f t="shared" si="89"/>
        <v/>
      </c>
      <c r="BN75" s="56" t="str">
        <f t="shared" si="89"/>
        <v/>
      </c>
      <c r="BO75" s="56" t="str">
        <f t="shared" si="89"/>
        <v/>
      </c>
      <c r="BP75" s="56" t="str">
        <f t="shared" si="89"/>
        <v/>
      </c>
      <c r="BQ75" s="56" t="str">
        <f t="shared" si="89"/>
        <v/>
      </c>
      <c r="BR75" s="56">
        <f t="shared" si="89"/>
        <v>0</v>
      </c>
      <c r="BS75" s="56"/>
    </row>
    <row r="76" ht="16.5" customHeight="1">
      <c r="A76" s="107"/>
      <c r="B76" s="110" t="s">
        <v>331</v>
      </c>
      <c r="C76" s="86" t="s">
        <v>297</v>
      </c>
      <c r="D76" s="186"/>
      <c r="E76" s="86" t="s">
        <v>272</v>
      </c>
      <c r="F76" s="168">
        <v>5.0</v>
      </c>
      <c r="G76" s="89">
        <v>150.0</v>
      </c>
      <c r="H76" s="90"/>
      <c r="I76" s="91"/>
      <c r="J76" s="109"/>
      <c r="K76" s="93"/>
      <c r="L76" s="94"/>
      <c r="M76" s="95"/>
      <c r="N76" s="96"/>
      <c r="O76" s="97"/>
      <c r="P76" s="98"/>
      <c r="Q76" s="99"/>
      <c r="R76" s="100"/>
      <c r="S76" s="226"/>
      <c r="T76" s="101"/>
      <c r="U76" s="227"/>
      <c r="V76" s="23">
        <f t="shared" si="2"/>
        <v>0</v>
      </c>
      <c r="W76" s="25">
        <f t="shared" si="3"/>
        <v>0</v>
      </c>
      <c r="X76" s="56">
        <f t="shared" si="4"/>
        <v>0</v>
      </c>
      <c r="Y76" s="56"/>
      <c r="Z76" s="56"/>
      <c r="AA76" s="56"/>
      <c r="AB76" s="56"/>
      <c r="AC76" s="56">
        <f t="shared" si="90"/>
        <v>0</v>
      </c>
      <c r="AD76" s="56"/>
      <c r="AE76" s="56"/>
      <c r="AF76" s="106"/>
      <c r="AG76" s="56"/>
      <c r="AH76" s="56"/>
      <c r="AI76" s="56"/>
      <c r="AJ76" s="228">
        <v>2.0</v>
      </c>
      <c r="AK76" s="228">
        <v>3.0</v>
      </c>
      <c r="AL76" s="56"/>
      <c r="AM76" s="56"/>
      <c r="AN76" s="56"/>
      <c r="AO76" s="56"/>
      <c r="AP76" s="56"/>
      <c r="AQ76" s="56"/>
      <c r="AR76" s="56"/>
      <c r="AS76" s="56"/>
      <c r="AT76" s="56"/>
      <c r="AU76" s="56"/>
      <c r="AV76" s="56"/>
      <c r="AW76" s="56"/>
      <c r="AX76" s="228">
        <v>10.0</v>
      </c>
      <c r="AY76" s="228"/>
      <c r="AZ76" s="104"/>
      <c r="BA76" s="56" t="str">
        <f t="shared" ref="BA76:BR76" si="91">IF(AG76="","",$X76*AG76)</f>
        <v/>
      </c>
      <c r="BB76" s="56" t="str">
        <f t="shared" si="91"/>
        <v/>
      </c>
      <c r="BC76" s="56" t="str">
        <f t="shared" si="91"/>
        <v/>
      </c>
      <c r="BD76" s="56">
        <f t="shared" si="91"/>
        <v>0</v>
      </c>
      <c r="BE76" s="56">
        <f t="shared" si="91"/>
        <v>0</v>
      </c>
      <c r="BF76" s="56" t="str">
        <f t="shared" si="91"/>
        <v/>
      </c>
      <c r="BG76" s="56" t="str">
        <f t="shared" si="91"/>
        <v/>
      </c>
      <c r="BH76" s="56" t="str">
        <f t="shared" si="91"/>
        <v/>
      </c>
      <c r="BI76" s="56" t="str">
        <f t="shared" si="91"/>
        <v/>
      </c>
      <c r="BJ76" s="56" t="str">
        <f t="shared" si="91"/>
        <v/>
      </c>
      <c r="BK76" s="56" t="str">
        <f t="shared" si="91"/>
        <v/>
      </c>
      <c r="BL76" s="56" t="str">
        <f t="shared" si="91"/>
        <v/>
      </c>
      <c r="BM76" s="56" t="str">
        <f t="shared" si="91"/>
        <v/>
      </c>
      <c r="BN76" s="56" t="str">
        <f t="shared" si="91"/>
        <v/>
      </c>
      <c r="BO76" s="56" t="str">
        <f t="shared" si="91"/>
        <v/>
      </c>
      <c r="BP76" s="56" t="str">
        <f t="shared" si="91"/>
        <v/>
      </c>
      <c r="BQ76" s="56" t="str">
        <f t="shared" si="91"/>
        <v/>
      </c>
      <c r="BR76" s="56">
        <f t="shared" si="91"/>
        <v>0</v>
      </c>
      <c r="BS76" s="56"/>
    </row>
    <row r="77" ht="16.5" customHeight="1">
      <c r="A77" s="107"/>
      <c r="B77" s="110" t="s">
        <v>332</v>
      </c>
      <c r="C77" s="86" t="s">
        <v>297</v>
      </c>
      <c r="D77" s="186"/>
      <c r="E77" s="86" t="s">
        <v>272</v>
      </c>
      <c r="F77" s="168">
        <v>5.0</v>
      </c>
      <c r="G77" s="89">
        <v>150.0</v>
      </c>
      <c r="H77" s="90"/>
      <c r="I77" s="91"/>
      <c r="J77" s="109"/>
      <c r="K77" s="93"/>
      <c r="L77" s="94"/>
      <c r="M77" s="95"/>
      <c r="N77" s="96"/>
      <c r="O77" s="97"/>
      <c r="P77" s="98"/>
      <c r="Q77" s="99"/>
      <c r="R77" s="100"/>
      <c r="S77" s="226"/>
      <c r="T77" s="101"/>
      <c r="U77" s="227"/>
      <c r="V77" s="23">
        <f t="shared" si="2"/>
        <v>0</v>
      </c>
      <c r="W77" s="25">
        <f t="shared" si="3"/>
        <v>0</v>
      </c>
      <c r="X77" s="56">
        <f t="shared" si="4"/>
        <v>0</v>
      </c>
      <c r="Y77" s="56"/>
      <c r="Z77" s="56"/>
      <c r="AA77" s="56"/>
      <c r="AB77" s="56"/>
      <c r="AC77" s="56">
        <f t="shared" si="90"/>
        <v>0</v>
      </c>
      <c r="AD77" s="56"/>
      <c r="AE77" s="56"/>
      <c r="AF77" s="106"/>
      <c r="AG77" s="56"/>
      <c r="AH77" s="56"/>
      <c r="AI77" s="56"/>
      <c r="AJ77" s="228">
        <v>1.0</v>
      </c>
      <c r="AK77" s="228">
        <v>4.0</v>
      </c>
      <c r="AL77" s="56"/>
      <c r="AM77" s="56"/>
      <c r="AN77" s="56"/>
      <c r="AO77" s="56"/>
      <c r="AP77" s="56"/>
      <c r="AQ77" s="56"/>
      <c r="AR77" s="56"/>
      <c r="AS77" s="56"/>
      <c r="AT77" s="56"/>
      <c r="AU77" s="56"/>
      <c r="AV77" s="56"/>
      <c r="AW77" s="56"/>
      <c r="AX77" s="228">
        <v>8.0</v>
      </c>
      <c r="AY77" s="228"/>
      <c r="AZ77" s="104"/>
      <c r="BA77" s="56" t="str">
        <f t="shared" ref="BA77:BR77" si="92">IF(AG77="","",$X77*AG77)</f>
        <v/>
      </c>
      <c r="BB77" s="56" t="str">
        <f t="shared" si="92"/>
        <v/>
      </c>
      <c r="BC77" s="56" t="str">
        <f t="shared" si="92"/>
        <v/>
      </c>
      <c r="BD77" s="56">
        <f t="shared" si="92"/>
        <v>0</v>
      </c>
      <c r="BE77" s="56">
        <f t="shared" si="92"/>
        <v>0</v>
      </c>
      <c r="BF77" s="56" t="str">
        <f t="shared" si="92"/>
        <v/>
      </c>
      <c r="BG77" s="56" t="str">
        <f t="shared" si="92"/>
        <v/>
      </c>
      <c r="BH77" s="56" t="str">
        <f t="shared" si="92"/>
        <v/>
      </c>
      <c r="BI77" s="56" t="str">
        <f t="shared" si="92"/>
        <v/>
      </c>
      <c r="BJ77" s="56" t="str">
        <f t="shared" si="92"/>
        <v/>
      </c>
      <c r="BK77" s="56" t="str">
        <f t="shared" si="92"/>
        <v/>
      </c>
      <c r="BL77" s="56" t="str">
        <f t="shared" si="92"/>
        <v/>
      </c>
      <c r="BM77" s="56" t="str">
        <f t="shared" si="92"/>
        <v/>
      </c>
      <c r="BN77" s="56" t="str">
        <f t="shared" si="92"/>
        <v/>
      </c>
      <c r="BO77" s="56" t="str">
        <f t="shared" si="92"/>
        <v/>
      </c>
      <c r="BP77" s="56" t="str">
        <f t="shared" si="92"/>
        <v/>
      </c>
      <c r="BQ77" s="56" t="str">
        <f t="shared" si="92"/>
        <v/>
      </c>
      <c r="BR77" s="56">
        <f t="shared" si="92"/>
        <v>0</v>
      </c>
      <c r="BS77" s="56"/>
    </row>
    <row r="78" ht="17.25" customHeight="1">
      <c r="A78" s="107"/>
      <c r="B78" s="110" t="s">
        <v>333</v>
      </c>
      <c r="C78" s="86" t="s">
        <v>75</v>
      </c>
      <c r="D78" s="186"/>
      <c r="E78" s="86" t="s">
        <v>272</v>
      </c>
      <c r="F78" s="168">
        <v>5.0</v>
      </c>
      <c r="G78" s="89">
        <v>122.5</v>
      </c>
      <c r="H78" s="90"/>
      <c r="I78" s="91"/>
      <c r="J78" s="109"/>
      <c r="K78" s="93"/>
      <c r="L78" s="94"/>
      <c r="M78" s="95"/>
      <c r="N78" s="96"/>
      <c r="O78" s="97"/>
      <c r="P78" s="98"/>
      <c r="Q78" s="99"/>
      <c r="R78" s="100"/>
      <c r="S78" s="226"/>
      <c r="T78" s="101"/>
      <c r="U78" s="227"/>
      <c r="V78" s="23">
        <f t="shared" si="2"/>
        <v>0</v>
      </c>
      <c r="W78" s="25">
        <f t="shared" si="3"/>
        <v>0</v>
      </c>
      <c r="X78" s="56">
        <f t="shared" si="4"/>
        <v>0</v>
      </c>
      <c r="Y78" s="56"/>
      <c r="Z78" s="56"/>
      <c r="AA78" s="56"/>
      <c r="AB78" s="56"/>
      <c r="AC78" s="56"/>
      <c r="AD78" s="56">
        <f>$X78*5</f>
        <v>0</v>
      </c>
      <c r="AE78" s="56"/>
      <c r="AF78" s="106"/>
      <c r="AG78" s="56"/>
      <c r="AH78" s="56"/>
      <c r="AI78" s="56"/>
      <c r="AJ78" s="56"/>
      <c r="AK78" s="56"/>
      <c r="AL78" s="56"/>
      <c r="AM78" s="228">
        <v>5.0</v>
      </c>
      <c r="AN78" s="56"/>
      <c r="AO78" s="56"/>
      <c r="AP78" s="56"/>
      <c r="AQ78" s="56"/>
      <c r="AR78" s="56"/>
      <c r="AS78" s="56"/>
      <c r="AT78" s="56"/>
      <c r="AU78" s="56"/>
      <c r="AV78" s="56"/>
      <c r="AW78" s="56"/>
      <c r="AX78" s="228">
        <v>5.0</v>
      </c>
      <c r="AY78" s="228"/>
      <c r="AZ78" s="104"/>
      <c r="BA78" s="56" t="str">
        <f t="shared" ref="BA78:BR78" si="93">IF(AG78="","",$X78*AG78)</f>
        <v/>
      </c>
      <c r="BB78" s="56" t="str">
        <f t="shared" si="93"/>
        <v/>
      </c>
      <c r="BC78" s="56" t="str">
        <f t="shared" si="93"/>
        <v/>
      </c>
      <c r="BD78" s="56" t="str">
        <f t="shared" si="93"/>
        <v/>
      </c>
      <c r="BE78" s="56" t="str">
        <f t="shared" si="93"/>
        <v/>
      </c>
      <c r="BF78" s="56" t="str">
        <f t="shared" si="93"/>
        <v/>
      </c>
      <c r="BG78" s="56">
        <f t="shared" si="93"/>
        <v>0</v>
      </c>
      <c r="BH78" s="56" t="str">
        <f t="shared" si="93"/>
        <v/>
      </c>
      <c r="BI78" s="56" t="str">
        <f t="shared" si="93"/>
        <v/>
      </c>
      <c r="BJ78" s="56" t="str">
        <f t="shared" si="93"/>
        <v/>
      </c>
      <c r="BK78" s="56" t="str">
        <f t="shared" si="93"/>
        <v/>
      </c>
      <c r="BL78" s="56" t="str">
        <f t="shared" si="93"/>
        <v/>
      </c>
      <c r="BM78" s="56" t="str">
        <f t="shared" si="93"/>
        <v/>
      </c>
      <c r="BN78" s="56" t="str">
        <f t="shared" si="93"/>
        <v/>
      </c>
      <c r="BO78" s="56" t="str">
        <f t="shared" si="93"/>
        <v/>
      </c>
      <c r="BP78" s="56" t="str">
        <f t="shared" si="93"/>
        <v/>
      </c>
      <c r="BQ78" s="56" t="str">
        <f t="shared" si="93"/>
        <v/>
      </c>
      <c r="BR78" s="56">
        <f t="shared" si="93"/>
        <v>0</v>
      </c>
      <c r="BS78" s="56"/>
    </row>
    <row r="79" ht="17.25" customHeight="1">
      <c r="A79" s="107"/>
      <c r="B79" s="110" t="s">
        <v>334</v>
      </c>
      <c r="C79" s="86" t="s">
        <v>75</v>
      </c>
      <c r="D79" s="186"/>
      <c r="E79" s="86" t="s">
        <v>272</v>
      </c>
      <c r="F79" s="168">
        <v>2.0</v>
      </c>
      <c r="G79" s="89">
        <v>95.0</v>
      </c>
      <c r="H79" s="90"/>
      <c r="I79" s="91"/>
      <c r="J79" s="109"/>
      <c r="K79" s="93"/>
      <c r="L79" s="94"/>
      <c r="M79" s="95"/>
      <c r="N79" s="96"/>
      <c r="O79" s="97"/>
      <c r="P79" s="98"/>
      <c r="Q79" s="99"/>
      <c r="R79" s="100"/>
      <c r="S79" s="226"/>
      <c r="T79" s="101"/>
      <c r="U79" s="227"/>
      <c r="V79" s="23">
        <f t="shared" si="2"/>
        <v>0</v>
      </c>
      <c r="W79" s="25">
        <f t="shared" si="3"/>
        <v>0</v>
      </c>
      <c r="X79" s="56">
        <f t="shared" si="4"/>
        <v>0</v>
      </c>
      <c r="Y79" s="56"/>
      <c r="Z79" s="56"/>
      <c r="AA79" s="56"/>
      <c r="AB79" s="56"/>
      <c r="AC79" s="56"/>
      <c r="AD79" s="56">
        <f>$X79*2</f>
        <v>0</v>
      </c>
      <c r="AE79" s="56"/>
      <c r="AF79" s="106"/>
      <c r="AG79" s="56"/>
      <c r="AH79" s="56"/>
      <c r="AI79" s="56"/>
      <c r="AJ79" s="56"/>
      <c r="AK79" s="56"/>
      <c r="AL79" s="56"/>
      <c r="AM79" s="228">
        <v>1.0</v>
      </c>
      <c r="AN79" s="228">
        <v>1.0</v>
      </c>
      <c r="AO79" s="56"/>
      <c r="AP79" s="56"/>
      <c r="AQ79" s="56"/>
      <c r="AR79" s="56"/>
      <c r="AS79" s="56"/>
      <c r="AT79" s="56"/>
      <c r="AU79" s="56"/>
      <c r="AV79" s="56"/>
      <c r="AW79" s="56"/>
      <c r="AX79" s="228">
        <v>1.0</v>
      </c>
      <c r="AY79" s="228"/>
      <c r="AZ79" s="104"/>
      <c r="BA79" s="56" t="str">
        <f t="shared" ref="BA79:BR79" si="94">IF(AG79="","",$X79*AG79)</f>
        <v/>
      </c>
      <c r="BB79" s="56" t="str">
        <f t="shared" si="94"/>
        <v/>
      </c>
      <c r="BC79" s="56" t="str">
        <f t="shared" si="94"/>
        <v/>
      </c>
      <c r="BD79" s="56" t="str">
        <f t="shared" si="94"/>
        <v/>
      </c>
      <c r="BE79" s="56" t="str">
        <f t="shared" si="94"/>
        <v/>
      </c>
      <c r="BF79" s="56" t="str">
        <f t="shared" si="94"/>
        <v/>
      </c>
      <c r="BG79" s="56">
        <f t="shared" si="94"/>
        <v>0</v>
      </c>
      <c r="BH79" s="56">
        <f t="shared" si="94"/>
        <v>0</v>
      </c>
      <c r="BI79" s="56" t="str">
        <f t="shared" si="94"/>
        <v/>
      </c>
      <c r="BJ79" s="56" t="str">
        <f t="shared" si="94"/>
        <v/>
      </c>
      <c r="BK79" s="56" t="str">
        <f t="shared" si="94"/>
        <v/>
      </c>
      <c r="BL79" s="56" t="str">
        <f t="shared" si="94"/>
        <v/>
      </c>
      <c r="BM79" s="56" t="str">
        <f t="shared" si="94"/>
        <v/>
      </c>
      <c r="BN79" s="56" t="str">
        <f t="shared" si="94"/>
        <v/>
      </c>
      <c r="BO79" s="56" t="str">
        <f t="shared" si="94"/>
        <v/>
      </c>
      <c r="BP79" s="56" t="str">
        <f t="shared" si="94"/>
        <v/>
      </c>
      <c r="BQ79" s="56" t="str">
        <f t="shared" si="94"/>
        <v/>
      </c>
      <c r="BR79" s="56">
        <f t="shared" si="94"/>
        <v>0</v>
      </c>
      <c r="BS79" s="56"/>
    </row>
    <row r="80" ht="19.5" customHeight="1">
      <c r="A80" s="107"/>
      <c r="B80" s="110" t="s">
        <v>335</v>
      </c>
      <c r="C80" s="86" t="s">
        <v>74</v>
      </c>
      <c r="D80" s="186"/>
      <c r="E80" s="86" t="s">
        <v>272</v>
      </c>
      <c r="F80" s="168">
        <v>2.0</v>
      </c>
      <c r="G80" s="89">
        <v>105.0</v>
      </c>
      <c r="H80" s="90"/>
      <c r="I80" s="91"/>
      <c r="J80" s="109"/>
      <c r="K80" s="93"/>
      <c r="L80" s="94"/>
      <c r="M80" s="95"/>
      <c r="N80" s="96"/>
      <c r="O80" s="97"/>
      <c r="P80" s="98"/>
      <c r="Q80" s="99"/>
      <c r="R80" s="100"/>
      <c r="S80" s="226"/>
      <c r="T80" s="101"/>
      <c r="U80" s="227"/>
      <c r="V80" s="23">
        <f t="shared" ref="V80:V94" si="96">SUM(H80:U80)*G81</f>
        <v>0</v>
      </c>
      <c r="W80" s="25">
        <f t="shared" si="3"/>
        <v>0</v>
      </c>
      <c r="X80" s="56">
        <f t="shared" si="4"/>
        <v>0</v>
      </c>
      <c r="Y80" s="56"/>
      <c r="Z80" s="56"/>
      <c r="AA80" s="56"/>
      <c r="AB80" s="56"/>
      <c r="AC80" s="56">
        <f>$X80*2</f>
        <v>0</v>
      </c>
      <c r="AD80" s="56"/>
      <c r="AE80" s="56"/>
      <c r="AF80" s="106"/>
      <c r="AG80" s="56"/>
      <c r="AH80" s="56"/>
      <c r="AI80" s="56"/>
      <c r="AJ80" s="56"/>
      <c r="AK80" s="56"/>
      <c r="AL80" s="56"/>
      <c r="AM80" s="56"/>
      <c r="AN80" s="56"/>
      <c r="AO80" s="56"/>
      <c r="AP80" s="56"/>
      <c r="AQ80" s="228">
        <v>2.0</v>
      </c>
      <c r="AR80" s="56"/>
      <c r="AS80" s="56"/>
      <c r="AT80" s="56"/>
      <c r="AU80" s="56"/>
      <c r="AV80" s="56"/>
      <c r="AW80" s="56"/>
      <c r="AX80" s="228">
        <v>6.0</v>
      </c>
      <c r="AY80" s="228"/>
      <c r="AZ80" s="104"/>
      <c r="BA80" s="56" t="str">
        <f t="shared" ref="BA80:BR80" si="95">IF(AG80="","",$X80*AG80)</f>
        <v/>
      </c>
      <c r="BB80" s="56" t="str">
        <f t="shared" si="95"/>
        <v/>
      </c>
      <c r="BC80" s="56" t="str">
        <f t="shared" si="95"/>
        <v/>
      </c>
      <c r="BD80" s="56" t="str">
        <f t="shared" si="95"/>
        <v/>
      </c>
      <c r="BE80" s="56" t="str">
        <f t="shared" si="95"/>
        <v/>
      </c>
      <c r="BF80" s="56" t="str">
        <f t="shared" si="95"/>
        <v/>
      </c>
      <c r="BG80" s="56" t="str">
        <f t="shared" si="95"/>
        <v/>
      </c>
      <c r="BH80" s="56" t="str">
        <f t="shared" si="95"/>
        <v/>
      </c>
      <c r="BI80" s="56" t="str">
        <f t="shared" si="95"/>
        <v/>
      </c>
      <c r="BJ80" s="56" t="str">
        <f t="shared" si="95"/>
        <v/>
      </c>
      <c r="BK80" s="56">
        <f t="shared" si="95"/>
        <v>0</v>
      </c>
      <c r="BL80" s="56" t="str">
        <f t="shared" si="95"/>
        <v/>
      </c>
      <c r="BM80" s="56" t="str">
        <f t="shared" si="95"/>
        <v/>
      </c>
      <c r="BN80" s="56" t="str">
        <f t="shared" si="95"/>
        <v/>
      </c>
      <c r="BO80" s="56" t="str">
        <f t="shared" si="95"/>
        <v/>
      </c>
      <c r="BP80" s="56" t="str">
        <f t="shared" si="95"/>
        <v/>
      </c>
      <c r="BQ80" s="56" t="str">
        <f t="shared" si="95"/>
        <v/>
      </c>
      <c r="BR80" s="56">
        <f t="shared" si="95"/>
        <v>0</v>
      </c>
      <c r="BS80" s="56"/>
    </row>
    <row r="81" ht="19.5" customHeight="1">
      <c r="A81" s="107"/>
      <c r="B81" s="110" t="s">
        <v>336</v>
      </c>
      <c r="C81" s="86" t="s">
        <v>76</v>
      </c>
      <c r="D81" s="186"/>
      <c r="E81" s="86" t="s">
        <v>272</v>
      </c>
      <c r="F81" s="168">
        <v>1.0</v>
      </c>
      <c r="G81" s="89">
        <v>105.0</v>
      </c>
      <c r="H81" s="90"/>
      <c r="I81" s="91"/>
      <c r="J81" s="109"/>
      <c r="K81" s="93"/>
      <c r="L81" s="94"/>
      <c r="M81" s="95"/>
      <c r="N81" s="96"/>
      <c r="O81" s="97"/>
      <c r="P81" s="98"/>
      <c r="Q81" s="99"/>
      <c r="R81" s="100"/>
      <c r="S81" s="226"/>
      <c r="T81" s="101"/>
      <c r="U81" s="227"/>
      <c r="V81" s="23">
        <f t="shared" si="96"/>
        <v>0</v>
      </c>
      <c r="W81" s="25">
        <f t="shared" si="3"/>
        <v>0</v>
      </c>
      <c r="X81" s="56">
        <f t="shared" si="4"/>
        <v>0</v>
      </c>
      <c r="Y81" s="56"/>
      <c r="Z81" s="56"/>
      <c r="AA81" s="56"/>
      <c r="AB81" s="56"/>
      <c r="AC81" s="56"/>
      <c r="AD81" s="56"/>
      <c r="AE81" s="56">
        <f>$X81*1</f>
        <v>0</v>
      </c>
      <c r="AF81" s="106"/>
      <c r="AG81" s="56"/>
      <c r="AH81" s="56"/>
      <c r="AI81" s="56"/>
      <c r="AJ81" s="56"/>
      <c r="AK81" s="56"/>
      <c r="AL81" s="56"/>
      <c r="AM81" s="56"/>
      <c r="AN81" s="56"/>
      <c r="AO81" s="56"/>
      <c r="AP81" s="56"/>
      <c r="AQ81" s="56"/>
      <c r="AR81" s="228">
        <v>1.0</v>
      </c>
      <c r="AS81" s="56"/>
      <c r="AT81" s="56"/>
      <c r="AU81" s="56"/>
      <c r="AV81" s="56"/>
      <c r="AW81" s="56"/>
      <c r="AX81" s="228">
        <v>3.0</v>
      </c>
      <c r="AY81" s="228"/>
      <c r="AZ81" s="104"/>
      <c r="BA81" s="56" t="str">
        <f t="shared" ref="BA81:BR81" si="97">IF(AG81="","",$X81*AG81)</f>
        <v/>
      </c>
      <c r="BB81" s="56" t="str">
        <f t="shared" si="97"/>
        <v/>
      </c>
      <c r="BC81" s="56" t="str">
        <f t="shared" si="97"/>
        <v/>
      </c>
      <c r="BD81" s="56" t="str">
        <f t="shared" si="97"/>
        <v/>
      </c>
      <c r="BE81" s="56" t="str">
        <f t="shared" si="97"/>
        <v/>
      </c>
      <c r="BF81" s="56" t="str">
        <f t="shared" si="97"/>
        <v/>
      </c>
      <c r="BG81" s="56" t="str">
        <f t="shared" si="97"/>
        <v/>
      </c>
      <c r="BH81" s="56" t="str">
        <f t="shared" si="97"/>
        <v/>
      </c>
      <c r="BI81" s="56" t="str">
        <f t="shared" si="97"/>
        <v/>
      </c>
      <c r="BJ81" s="56" t="str">
        <f t="shared" si="97"/>
        <v/>
      </c>
      <c r="BK81" s="56" t="str">
        <f t="shared" si="97"/>
        <v/>
      </c>
      <c r="BL81" s="56">
        <f t="shared" si="97"/>
        <v>0</v>
      </c>
      <c r="BM81" s="56" t="str">
        <f t="shared" si="97"/>
        <v/>
      </c>
      <c r="BN81" s="56" t="str">
        <f t="shared" si="97"/>
        <v/>
      </c>
      <c r="BO81" s="56" t="str">
        <f t="shared" si="97"/>
        <v/>
      </c>
      <c r="BP81" s="56" t="str">
        <f t="shared" si="97"/>
        <v/>
      </c>
      <c r="BQ81" s="56" t="str">
        <f t="shared" si="97"/>
        <v/>
      </c>
      <c r="BR81" s="56">
        <f t="shared" si="97"/>
        <v>0</v>
      </c>
      <c r="BS81" s="56"/>
    </row>
    <row r="82" ht="20.25" customHeight="1">
      <c r="A82" s="107"/>
      <c r="B82" s="110" t="s">
        <v>337</v>
      </c>
      <c r="C82" s="86" t="s">
        <v>75</v>
      </c>
      <c r="D82" s="186"/>
      <c r="E82" s="86" t="s">
        <v>272</v>
      </c>
      <c r="F82" s="168">
        <v>1.0</v>
      </c>
      <c r="G82" s="89">
        <v>80.0</v>
      </c>
      <c r="H82" s="90"/>
      <c r="I82" s="91"/>
      <c r="J82" s="109"/>
      <c r="K82" s="93"/>
      <c r="L82" s="94"/>
      <c r="M82" s="95"/>
      <c r="N82" s="96"/>
      <c r="O82" s="97"/>
      <c r="P82" s="98"/>
      <c r="Q82" s="99"/>
      <c r="R82" s="100"/>
      <c r="S82" s="226"/>
      <c r="T82" s="101"/>
      <c r="U82" s="227"/>
      <c r="V82" s="23">
        <f t="shared" si="96"/>
        <v>0</v>
      </c>
      <c r="W82" s="25">
        <f t="shared" si="3"/>
        <v>0</v>
      </c>
      <c r="X82" s="56">
        <f t="shared" si="4"/>
        <v>0</v>
      </c>
      <c r="Y82" s="56"/>
      <c r="Z82" s="56"/>
      <c r="AA82" s="56"/>
      <c r="AB82" s="56"/>
      <c r="AC82" s="56"/>
      <c r="AD82" s="56">
        <f t="shared" ref="AD82:AD83" si="99">$X82*1</f>
        <v>0</v>
      </c>
      <c r="AE82" s="56"/>
      <c r="AF82" s="106"/>
      <c r="AG82" s="56"/>
      <c r="AH82" s="56"/>
      <c r="AI82" s="56"/>
      <c r="AJ82" s="56"/>
      <c r="AK82" s="56"/>
      <c r="AL82" s="56"/>
      <c r="AM82" s="56"/>
      <c r="AN82" s="56"/>
      <c r="AO82" s="228">
        <v>1.0</v>
      </c>
      <c r="AP82" s="56"/>
      <c r="AQ82" s="56"/>
      <c r="AR82" s="56"/>
      <c r="AS82" s="56"/>
      <c r="AT82" s="56"/>
      <c r="AU82" s="56"/>
      <c r="AV82" s="56"/>
      <c r="AW82" s="56"/>
      <c r="AX82" s="228">
        <v>3.0</v>
      </c>
      <c r="AY82" s="228"/>
      <c r="AZ82" s="104"/>
      <c r="BA82" s="56" t="str">
        <f t="shared" ref="BA82:BR82" si="98">IF(AG82="","",$X82*AG82)</f>
        <v/>
      </c>
      <c r="BB82" s="56" t="str">
        <f t="shared" si="98"/>
        <v/>
      </c>
      <c r="BC82" s="56" t="str">
        <f t="shared" si="98"/>
        <v/>
      </c>
      <c r="BD82" s="56" t="str">
        <f t="shared" si="98"/>
        <v/>
      </c>
      <c r="BE82" s="56" t="str">
        <f t="shared" si="98"/>
        <v/>
      </c>
      <c r="BF82" s="56" t="str">
        <f t="shared" si="98"/>
        <v/>
      </c>
      <c r="BG82" s="56" t="str">
        <f t="shared" si="98"/>
        <v/>
      </c>
      <c r="BH82" s="56" t="str">
        <f t="shared" si="98"/>
        <v/>
      </c>
      <c r="BI82" s="56">
        <f t="shared" si="98"/>
        <v>0</v>
      </c>
      <c r="BJ82" s="56" t="str">
        <f t="shared" si="98"/>
        <v/>
      </c>
      <c r="BK82" s="56" t="str">
        <f t="shared" si="98"/>
        <v/>
      </c>
      <c r="BL82" s="56" t="str">
        <f t="shared" si="98"/>
        <v/>
      </c>
      <c r="BM82" s="56" t="str">
        <f t="shared" si="98"/>
        <v/>
      </c>
      <c r="BN82" s="56" t="str">
        <f t="shared" si="98"/>
        <v/>
      </c>
      <c r="BO82" s="56" t="str">
        <f t="shared" si="98"/>
        <v/>
      </c>
      <c r="BP82" s="56" t="str">
        <f t="shared" si="98"/>
        <v/>
      </c>
      <c r="BQ82" s="56" t="str">
        <f t="shared" si="98"/>
        <v/>
      </c>
      <c r="BR82" s="56">
        <f t="shared" si="98"/>
        <v>0</v>
      </c>
      <c r="BS82" s="56"/>
    </row>
    <row r="83" ht="17.25" customHeight="1">
      <c r="A83" s="107"/>
      <c r="B83" s="110" t="s">
        <v>338</v>
      </c>
      <c r="C83" s="86" t="s">
        <v>75</v>
      </c>
      <c r="D83" s="186"/>
      <c r="E83" s="86" t="s">
        <v>272</v>
      </c>
      <c r="F83" s="168">
        <v>1.0</v>
      </c>
      <c r="G83" s="89">
        <v>80.0</v>
      </c>
      <c r="H83" s="90"/>
      <c r="I83" s="91"/>
      <c r="J83" s="109"/>
      <c r="K83" s="93"/>
      <c r="L83" s="94"/>
      <c r="M83" s="95"/>
      <c r="N83" s="96"/>
      <c r="O83" s="97"/>
      <c r="P83" s="98"/>
      <c r="Q83" s="99"/>
      <c r="R83" s="100"/>
      <c r="S83" s="226"/>
      <c r="T83" s="101"/>
      <c r="U83" s="227"/>
      <c r="V83" s="23">
        <f t="shared" si="96"/>
        <v>0</v>
      </c>
      <c r="W83" s="25">
        <f t="shared" si="3"/>
        <v>0</v>
      </c>
      <c r="X83" s="56">
        <f t="shared" si="4"/>
        <v>0</v>
      </c>
      <c r="Y83" s="56"/>
      <c r="Z83" s="56"/>
      <c r="AA83" s="56"/>
      <c r="AB83" s="56"/>
      <c r="AC83" s="56"/>
      <c r="AD83" s="56">
        <f t="shared" si="99"/>
        <v>0</v>
      </c>
      <c r="AE83" s="56"/>
      <c r="AF83" s="106"/>
      <c r="AG83" s="56"/>
      <c r="AH83" s="56"/>
      <c r="AI83" s="56"/>
      <c r="AJ83" s="56"/>
      <c r="AK83" s="56"/>
      <c r="AL83" s="56"/>
      <c r="AM83" s="56"/>
      <c r="AN83" s="56"/>
      <c r="AO83" s="228">
        <v>1.0</v>
      </c>
      <c r="AP83" s="56"/>
      <c r="AQ83" s="56"/>
      <c r="AR83" s="56"/>
      <c r="AS83" s="56"/>
      <c r="AT83" s="56"/>
      <c r="AU83" s="56"/>
      <c r="AV83" s="56"/>
      <c r="AW83" s="56"/>
      <c r="AX83" s="228">
        <v>3.0</v>
      </c>
      <c r="AY83" s="228"/>
      <c r="AZ83" s="104"/>
      <c r="BA83" s="56" t="str">
        <f t="shared" ref="BA83:BR83" si="100">IF(AG83="","",$X83*AG83)</f>
        <v/>
      </c>
      <c r="BB83" s="56" t="str">
        <f t="shared" si="100"/>
        <v/>
      </c>
      <c r="BC83" s="56" t="str">
        <f t="shared" si="100"/>
        <v/>
      </c>
      <c r="BD83" s="56" t="str">
        <f t="shared" si="100"/>
        <v/>
      </c>
      <c r="BE83" s="56" t="str">
        <f t="shared" si="100"/>
        <v/>
      </c>
      <c r="BF83" s="56" t="str">
        <f t="shared" si="100"/>
        <v/>
      </c>
      <c r="BG83" s="56" t="str">
        <f t="shared" si="100"/>
        <v/>
      </c>
      <c r="BH83" s="56" t="str">
        <f t="shared" si="100"/>
        <v/>
      </c>
      <c r="BI83" s="56">
        <f t="shared" si="100"/>
        <v>0</v>
      </c>
      <c r="BJ83" s="56" t="str">
        <f t="shared" si="100"/>
        <v/>
      </c>
      <c r="BK83" s="56" t="str">
        <f t="shared" si="100"/>
        <v/>
      </c>
      <c r="BL83" s="56" t="str">
        <f t="shared" si="100"/>
        <v/>
      </c>
      <c r="BM83" s="56" t="str">
        <f t="shared" si="100"/>
        <v/>
      </c>
      <c r="BN83" s="56" t="str">
        <f t="shared" si="100"/>
        <v/>
      </c>
      <c r="BO83" s="56" t="str">
        <f t="shared" si="100"/>
        <v/>
      </c>
      <c r="BP83" s="56" t="str">
        <f t="shared" si="100"/>
        <v/>
      </c>
      <c r="BQ83" s="56" t="str">
        <f t="shared" si="100"/>
        <v/>
      </c>
      <c r="BR83" s="56">
        <f t="shared" si="100"/>
        <v>0</v>
      </c>
      <c r="BS83" s="56"/>
    </row>
    <row r="84" ht="19.5" customHeight="1">
      <c r="A84" s="107"/>
      <c r="B84" s="110" t="s">
        <v>339</v>
      </c>
      <c r="C84" s="86" t="s">
        <v>75</v>
      </c>
      <c r="D84" s="186"/>
      <c r="E84" s="86" t="s">
        <v>272</v>
      </c>
      <c r="F84" s="168">
        <v>2.0</v>
      </c>
      <c r="G84" s="89">
        <v>100.0</v>
      </c>
      <c r="H84" s="90"/>
      <c r="I84" s="91"/>
      <c r="J84" s="109"/>
      <c r="K84" s="93"/>
      <c r="L84" s="94"/>
      <c r="M84" s="95"/>
      <c r="N84" s="96"/>
      <c r="O84" s="97"/>
      <c r="P84" s="98"/>
      <c r="Q84" s="99"/>
      <c r="R84" s="100"/>
      <c r="S84" s="226"/>
      <c r="T84" s="101"/>
      <c r="U84" s="227"/>
      <c r="V84" s="23">
        <f t="shared" si="96"/>
        <v>0</v>
      </c>
      <c r="W84" s="25">
        <f t="shared" si="3"/>
        <v>0</v>
      </c>
      <c r="X84" s="56">
        <f t="shared" si="4"/>
        <v>0</v>
      </c>
      <c r="Y84" s="56"/>
      <c r="Z84" s="56"/>
      <c r="AA84" s="56"/>
      <c r="AB84" s="56"/>
      <c r="AC84" s="56"/>
      <c r="AD84" s="56">
        <f t="shared" ref="AD84:AD85" si="102">$X84*2</f>
        <v>0</v>
      </c>
      <c r="AE84" s="56"/>
      <c r="AF84" s="106"/>
      <c r="AG84" s="56"/>
      <c r="AH84" s="56"/>
      <c r="AI84" s="56"/>
      <c r="AJ84" s="56"/>
      <c r="AK84" s="56"/>
      <c r="AL84" s="56"/>
      <c r="AM84" s="228">
        <v>2.0</v>
      </c>
      <c r="AN84" s="56"/>
      <c r="AO84" s="56"/>
      <c r="AP84" s="56"/>
      <c r="AQ84" s="56"/>
      <c r="AR84" s="56"/>
      <c r="AS84" s="56"/>
      <c r="AT84" s="56"/>
      <c r="AU84" s="56"/>
      <c r="AV84" s="56"/>
      <c r="AW84" s="56"/>
      <c r="AX84" s="228">
        <v>5.0</v>
      </c>
      <c r="AY84" s="228"/>
      <c r="AZ84" s="104"/>
      <c r="BA84" s="56" t="str">
        <f t="shared" ref="BA84:BR84" si="101">IF(AG84="","",$X84*AG84)</f>
        <v/>
      </c>
      <c r="BB84" s="56" t="str">
        <f t="shared" si="101"/>
        <v/>
      </c>
      <c r="BC84" s="56" t="str">
        <f t="shared" si="101"/>
        <v/>
      </c>
      <c r="BD84" s="56" t="str">
        <f t="shared" si="101"/>
        <v/>
      </c>
      <c r="BE84" s="56" t="str">
        <f t="shared" si="101"/>
        <v/>
      </c>
      <c r="BF84" s="56" t="str">
        <f t="shared" si="101"/>
        <v/>
      </c>
      <c r="BG84" s="56">
        <f t="shared" si="101"/>
        <v>0</v>
      </c>
      <c r="BH84" s="56" t="str">
        <f t="shared" si="101"/>
        <v/>
      </c>
      <c r="BI84" s="56" t="str">
        <f t="shared" si="101"/>
        <v/>
      </c>
      <c r="BJ84" s="56" t="str">
        <f t="shared" si="101"/>
        <v/>
      </c>
      <c r="BK84" s="56" t="str">
        <f t="shared" si="101"/>
        <v/>
      </c>
      <c r="BL84" s="56" t="str">
        <f t="shared" si="101"/>
        <v/>
      </c>
      <c r="BM84" s="56" t="str">
        <f t="shared" si="101"/>
        <v/>
      </c>
      <c r="BN84" s="56" t="str">
        <f t="shared" si="101"/>
        <v/>
      </c>
      <c r="BO84" s="56" t="str">
        <f t="shared" si="101"/>
        <v/>
      </c>
      <c r="BP84" s="56" t="str">
        <f t="shared" si="101"/>
        <v/>
      </c>
      <c r="BQ84" s="56" t="str">
        <f t="shared" si="101"/>
        <v/>
      </c>
      <c r="BR84" s="56">
        <f t="shared" si="101"/>
        <v>0</v>
      </c>
      <c r="BS84" s="56"/>
    </row>
    <row r="85" ht="17.25" customHeight="1">
      <c r="A85" s="107"/>
      <c r="B85" s="110" t="s">
        <v>340</v>
      </c>
      <c r="C85" s="86" t="s">
        <v>75</v>
      </c>
      <c r="D85" s="186"/>
      <c r="E85" s="86" t="s">
        <v>341</v>
      </c>
      <c r="F85" s="168">
        <v>2.0</v>
      </c>
      <c r="G85" s="89">
        <v>110.0</v>
      </c>
      <c r="H85" s="90"/>
      <c r="I85" s="91"/>
      <c r="J85" s="109"/>
      <c r="K85" s="93"/>
      <c r="L85" s="94"/>
      <c r="M85" s="95"/>
      <c r="N85" s="96"/>
      <c r="O85" s="97"/>
      <c r="P85" s="98"/>
      <c r="Q85" s="99"/>
      <c r="R85" s="100"/>
      <c r="S85" s="226"/>
      <c r="T85" s="101"/>
      <c r="U85" s="227"/>
      <c r="V85" s="23">
        <f t="shared" si="96"/>
        <v>0</v>
      </c>
      <c r="W85" s="25">
        <f t="shared" si="3"/>
        <v>0</v>
      </c>
      <c r="X85" s="56">
        <f t="shared" si="4"/>
        <v>0</v>
      </c>
      <c r="Y85" s="56"/>
      <c r="Z85" s="56"/>
      <c r="AA85" s="56"/>
      <c r="AB85" s="56"/>
      <c r="AC85" s="56"/>
      <c r="AD85" s="56">
        <f t="shared" si="102"/>
        <v>0</v>
      </c>
      <c r="AE85" s="56"/>
      <c r="AF85" s="106"/>
      <c r="AG85" s="56"/>
      <c r="AH85" s="56"/>
      <c r="AI85" s="228">
        <v>1.0</v>
      </c>
      <c r="AJ85" s="56"/>
      <c r="AK85" s="56"/>
      <c r="AL85" s="228">
        <v>1.0</v>
      </c>
      <c r="AM85" s="56"/>
      <c r="AN85" s="56"/>
      <c r="AO85" s="56"/>
      <c r="AP85" s="56"/>
      <c r="AQ85" s="56"/>
      <c r="AR85" s="56"/>
      <c r="AS85" s="56"/>
      <c r="AT85" s="56"/>
      <c r="AU85" s="56"/>
      <c r="AV85" s="56"/>
      <c r="AW85" s="56"/>
      <c r="AX85" s="228">
        <v>6.0</v>
      </c>
      <c r="AY85" s="228"/>
      <c r="AZ85" s="104"/>
      <c r="BA85" s="56" t="str">
        <f t="shared" ref="BA85:BR85" si="103">IF(AG85="","",$X85*AG85)</f>
        <v/>
      </c>
      <c r="BB85" s="56" t="str">
        <f t="shared" si="103"/>
        <v/>
      </c>
      <c r="BC85" s="56">
        <f t="shared" si="103"/>
        <v>0</v>
      </c>
      <c r="BD85" s="56" t="str">
        <f t="shared" si="103"/>
        <v/>
      </c>
      <c r="BE85" s="56" t="str">
        <f t="shared" si="103"/>
        <v/>
      </c>
      <c r="BF85" s="56">
        <f t="shared" si="103"/>
        <v>0</v>
      </c>
      <c r="BG85" s="56" t="str">
        <f t="shared" si="103"/>
        <v/>
      </c>
      <c r="BH85" s="56" t="str">
        <f t="shared" si="103"/>
        <v/>
      </c>
      <c r="BI85" s="56" t="str">
        <f t="shared" si="103"/>
        <v/>
      </c>
      <c r="BJ85" s="56" t="str">
        <f t="shared" si="103"/>
        <v/>
      </c>
      <c r="BK85" s="56" t="str">
        <f t="shared" si="103"/>
        <v/>
      </c>
      <c r="BL85" s="56" t="str">
        <f t="shared" si="103"/>
        <v/>
      </c>
      <c r="BM85" s="56" t="str">
        <f t="shared" si="103"/>
        <v/>
      </c>
      <c r="BN85" s="56" t="str">
        <f t="shared" si="103"/>
        <v/>
      </c>
      <c r="BO85" s="56" t="str">
        <f t="shared" si="103"/>
        <v/>
      </c>
      <c r="BP85" s="56" t="str">
        <f t="shared" si="103"/>
        <v/>
      </c>
      <c r="BQ85" s="56" t="str">
        <f t="shared" si="103"/>
        <v/>
      </c>
      <c r="BR85" s="56">
        <f t="shared" si="103"/>
        <v>0</v>
      </c>
      <c r="BS85" s="56"/>
    </row>
    <row r="86" ht="18.0" customHeight="1">
      <c r="A86" s="107"/>
      <c r="B86" s="110" t="s">
        <v>342</v>
      </c>
      <c r="C86" s="86" t="s">
        <v>75</v>
      </c>
      <c r="D86" s="186"/>
      <c r="E86" s="86" t="s">
        <v>272</v>
      </c>
      <c r="F86" s="168">
        <v>1.0</v>
      </c>
      <c r="G86" s="89">
        <v>95.0</v>
      </c>
      <c r="H86" s="90"/>
      <c r="I86" s="91"/>
      <c r="J86" s="109"/>
      <c r="K86" s="93"/>
      <c r="L86" s="94"/>
      <c r="M86" s="95"/>
      <c r="N86" s="96"/>
      <c r="O86" s="97"/>
      <c r="P86" s="98"/>
      <c r="Q86" s="99"/>
      <c r="R86" s="100"/>
      <c r="S86" s="226"/>
      <c r="T86" s="101"/>
      <c r="U86" s="227"/>
      <c r="V86" s="23">
        <f t="shared" si="96"/>
        <v>0</v>
      </c>
      <c r="W86" s="25">
        <f t="shared" si="3"/>
        <v>0</v>
      </c>
      <c r="X86" s="56">
        <f t="shared" si="4"/>
        <v>0</v>
      </c>
      <c r="Y86" s="56"/>
      <c r="Z86" s="56"/>
      <c r="AA86" s="56"/>
      <c r="AB86" s="56"/>
      <c r="AC86" s="56"/>
      <c r="AD86" s="56">
        <f t="shared" ref="AD86:AD88" si="105">$X86*1</f>
        <v>0</v>
      </c>
      <c r="AE86" s="56"/>
      <c r="AF86" s="106"/>
      <c r="AG86" s="56"/>
      <c r="AH86" s="56"/>
      <c r="AI86" s="56"/>
      <c r="AJ86" s="56"/>
      <c r="AK86" s="228">
        <v>1.0</v>
      </c>
      <c r="AL86" s="56"/>
      <c r="AM86" s="56"/>
      <c r="AN86" s="56"/>
      <c r="AO86" s="56"/>
      <c r="AP86" s="56"/>
      <c r="AQ86" s="56"/>
      <c r="AR86" s="56"/>
      <c r="AS86" s="56"/>
      <c r="AT86" s="56"/>
      <c r="AU86" s="56"/>
      <c r="AV86" s="56"/>
      <c r="AW86" s="56"/>
      <c r="AX86" s="228">
        <v>2.0</v>
      </c>
      <c r="AY86" s="228"/>
      <c r="AZ86" s="104"/>
      <c r="BA86" s="56" t="str">
        <f t="shared" ref="BA86:BR86" si="104">IF(AG86="","",$X86*AG86)</f>
        <v/>
      </c>
      <c r="BB86" s="56" t="str">
        <f t="shared" si="104"/>
        <v/>
      </c>
      <c r="BC86" s="56" t="str">
        <f t="shared" si="104"/>
        <v/>
      </c>
      <c r="BD86" s="56" t="str">
        <f t="shared" si="104"/>
        <v/>
      </c>
      <c r="BE86" s="56">
        <f t="shared" si="104"/>
        <v>0</v>
      </c>
      <c r="BF86" s="56" t="str">
        <f t="shared" si="104"/>
        <v/>
      </c>
      <c r="BG86" s="56" t="str">
        <f t="shared" si="104"/>
        <v/>
      </c>
      <c r="BH86" s="56" t="str">
        <f t="shared" si="104"/>
        <v/>
      </c>
      <c r="BI86" s="56" t="str">
        <f t="shared" si="104"/>
        <v/>
      </c>
      <c r="BJ86" s="56" t="str">
        <f t="shared" si="104"/>
        <v/>
      </c>
      <c r="BK86" s="56" t="str">
        <f t="shared" si="104"/>
        <v/>
      </c>
      <c r="BL86" s="56" t="str">
        <f t="shared" si="104"/>
        <v/>
      </c>
      <c r="BM86" s="56" t="str">
        <f t="shared" si="104"/>
        <v/>
      </c>
      <c r="BN86" s="56" t="str">
        <f t="shared" si="104"/>
        <v/>
      </c>
      <c r="BO86" s="56" t="str">
        <f t="shared" si="104"/>
        <v/>
      </c>
      <c r="BP86" s="56" t="str">
        <f t="shared" si="104"/>
        <v/>
      </c>
      <c r="BQ86" s="56" t="str">
        <f t="shared" si="104"/>
        <v/>
      </c>
      <c r="BR86" s="56">
        <f t="shared" si="104"/>
        <v>0</v>
      </c>
      <c r="BS86" s="56"/>
    </row>
    <row r="87" ht="18.0" customHeight="1">
      <c r="A87" s="107"/>
      <c r="B87" s="110" t="s">
        <v>343</v>
      </c>
      <c r="C87" s="86" t="s">
        <v>75</v>
      </c>
      <c r="D87" s="186"/>
      <c r="E87" s="86" t="s">
        <v>344</v>
      </c>
      <c r="F87" s="168">
        <v>1.0</v>
      </c>
      <c r="G87" s="89">
        <v>70.0</v>
      </c>
      <c r="H87" s="90"/>
      <c r="I87" s="91"/>
      <c r="J87" s="109"/>
      <c r="K87" s="93"/>
      <c r="L87" s="94"/>
      <c r="M87" s="95"/>
      <c r="N87" s="96"/>
      <c r="O87" s="97"/>
      <c r="P87" s="98"/>
      <c r="Q87" s="99"/>
      <c r="R87" s="100"/>
      <c r="S87" s="226"/>
      <c r="T87" s="101"/>
      <c r="U87" s="227"/>
      <c r="V87" s="23">
        <f t="shared" si="96"/>
        <v>0</v>
      </c>
      <c r="W87" s="25">
        <f t="shared" si="3"/>
        <v>0</v>
      </c>
      <c r="X87" s="56">
        <f t="shared" si="4"/>
        <v>0</v>
      </c>
      <c r="Y87" s="56"/>
      <c r="Z87" s="56"/>
      <c r="AA87" s="56"/>
      <c r="AB87" s="56"/>
      <c r="AC87" s="56"/>
      <c r="AD87" s="56">
        <f t="shared" si="105"/>
        <v>0</v>
      </c>
      <c r="AE87" s="56"/>
      <c r="AF87" s="106"/>
      <c r="AG87" s="56"/>
      <c r="AH87" s="56"/>
      <c r="AI87" s="228">
        <v>1.0</v>
      </c>
      <c r="AJ87" s="56"/>
      <c r="AK87" s="56"/>
      <c r="AL87" s="56"/>
      <c r="AM87" s="56"/>
      <c r="AN87" s="56"/>
      <c r="AO87" s="56"/>
      <c r="AP87" s="56"/>
      <c r="AQ87" s="56"/>
      <c r="AR87" s="56"/>
      <c r="AS87" s="56"/>
      <c r="AT87" s="56"/>
      <c r="AU87" s="56"/>
      <c r="AV87" s="56"/>
      <c r="AW87" s="56"/>
      <c r="AX87" s="228">
        <v>1.0</v>
      </c>
      <c r="AY87" s="228"/>
      <c r="AZ87" s="104"/>
      <c r="BA87" s="56" t="str">
        <f t="shared" ref="BA87:BR87" si="106">IF(AG87="","",$X87*AG87)</f>
        <v/>
      </c>
      <c r="BB87" s="56" t="str">
        <f t="shared" si="106"/>
        <v/>
      </c>
      <c r="BC87" s="56">
        <f t="shared" si="106"/>
        <v>0</v>
      </c>
      <c r="BD87" s="56" t="str">
        <f t="shared" si="106"/>
        <v/>
      </c>
      <c r="BE87" s="56" t="str">
        <f t="shared" si="106"/>
        <v/>
      </c>
      <c r="BF87" s="56" t="str">
        <f t="shared" si="106"/>
        <v/>
      </c>
      <c r="BG87" s="56" t="str">
        <f t="shared" si="106"/>
        <v/>
      </c>
      <c r="BH87" s="56" t="str">
        <f t="shared" si="106"/>
        <v/>
      </c>
      <c r="BI87" s="56" t="str">
        <f t="shared" si="106"/>
        <v/>
      </c>
      <c r="BJ87" s="56" t="str">
        <f t="shared" si="106"/>
        <v/>
      </c>
      <c r="BK87" s="56" t="str">
        <f t="shared" si="106"/>
        <v/>
      </c>
      <c r="BL87" s="56" t="str">
        <f t="shared" si="106"/>
        <v/>
      </c>
      <c r="BM87" s="56" t="str">
        <f t="shared" si="106"/>
        <v/>
      </c>
      <c r="BN87" s="56" t="str">
        <f t="shared" si="106"/>
        <v/>
      </c>
      <c r="BO87" s="56" t="str">
        <f t="shared" si="106"/>
        <v/>
      </c>
      <c r="BP87" s="56" t="str">
        <f t="shared" si="106"/>
        <v/>
      </c>
      <c r="BQ87" s="56" t="str">
        <f t="shared" si="106"/>
        <v/>
      </c>
      <c r="BR87" s="56">
        <f t="shared" si="106"/>
        <v>0</v>
      </c>
      <c r="BS87" s="56"/>
    </row>
    <row r="88" ht="18.0" customHeight="1">
      <c r="A88" s="107"/>
      <c r="B88" s="110" t="s">
        <v>345</v>
      </c>
      <c r="C88" s="86" t="s">
        <v>75</v>
      </c>
      <c r="D88" s="232"/>
      <c r="E88" s="86" t="s">
        <v>344</v>
      </c>
      <c r="F88" s="168">
        <v>1.0</v>
      </c>
      <c r="G88" s="89">
        <v>97.5</v>
      </c>
      <c r="H88" s="90"/>
      <c r="I88" s="91"/>
      <c r="J88" s="109"/>
      <c r="K88" s="93"/>
      <c r="L88" s="94"/>
      <c r="M88" s="95"/>
      <c r="N88" s="96"/>
      <c r="O88" s="97"/>
      <c r="P88" s="98"/>
      <c r="Q88" s="99"/>
      <c r="R88" s="100"/>
      <c r="S88" s="226"/>
      <c r="T88" s="101"/>
      <c r="U88" s="227"/>
      <c r="V88" s="23">
        <f t="shared" si="96"/>
        <v>0</v>
      </c>
      <c r="W88" s="25">
        <f t="shared" si="3"/>
        <v>0</v>
      </c>
      <c r="X88" s="56">
        <f t="shared" si="4"/>
        <v>0</v>
      </c>
      <c r="Y88" s="56"/>
      <c r="Z88" s="56"/>
      <c r="AA88" s="56"/>
      <c r="AB88" s="56"/>
      <c r="AC88" s="56"/>
      <c r="AD88" s="56">
        <f t="shared" si="105"/>
        <v>0</v>
      </c>
      <c r="AE88" s="56"/>
      <c r="AF88" s="106"/>
      <c r="AG88" s="56"/>
      <c r="AH88" s="56"/>
      <c r="AI88" s="56"/>
      <c r="AJ88" s="56"/>
      <c r="AK88" s="56"/>
      <c r="AL88" s="228">
        <v>1.0</v>
      </c>
      <c r="AM88" s="56"/>
      <c r="AN88" s="56"/>
      <c r="AO88" s="56"/>
      <c r="AP88" s="56"/>
      <c r="AQ88" s="56"/>
      <c r="AR88" s="56"/>
      <c r="AS88" s="56"/>
      <c r="AT88" s="56"/>
      <c r="AU88" s="56"/>
      <c r="AV88" s="56"/>
      <c r="AW88" s="56"/>
      <c r="AX88" s="228">
        <v>6.0</v>
      </c>
      <c r="AY88" s="228"/>
      <c r="AZ88" s="104"/>
      <c r="BA88" s="56" t="str">
        <f t="shared" ref="BA88:BR88" si="107">IF(AG88="","",$X88*AG88)</f>
        <v/>
      </c>
      <c r="BB88" s="56" t="str">
        <f t="shared" si="107"/>
        <v/>
      </c>
      <c r="BC88" s="56" t="str">
        <f t="shared" si="107"/>
        <v/>
      </c>
      <c r="BD88" s="56" t="str">
        <f t="shared" si="107"/>
        <v/>
      </c>
      <c r="BE88" s="56" t="str">
        <f t="shared" si="107"/>
        <v/>
      </c>
      <c r="BF88" s="56">
        <f t="shared" si="107"/>
        <v>0</v>
      </c>
      <c r="BG88" s="56" t="str">
        <f t="shared" si="107"/>
        <v/>
      </c>
      <c r="BH88" s="56" t="str">
        <f t="shared" si="107"/>
        <v/>
      </c>
      <c r="BI88" s="56" t="str">
        <f t="shared" si="107"/>
        <v/>
      </c>
      <c r="BJ88" s="56" t="str">
        <f t="shared" si="107"/>
        <v/>
      </c>
      <c r="BK88" s="56" t="str">
        <f t="shared" si="107"/>
        <v/>
      </c>
      <c r="BL88" s="56" t="str">
        <f t="shared" si="107"/>
        <v/>
      </c>
      <c r="BM88" s="56" t="str">
        <f t="shared" si="107"/>
        <v/>
      </c>
      <c r="BN88" s="56" t="str">
        <f t="shared" si="107"/>
        <v/>
      </c>
      <c r="BO88" s="56" t="str">
        <f t="shared" si="107"/>
        <v/>
      </c>
      <c r="BP88" s="56" t="str">
        <f t="shared" si="107"/>
        <v/>
      </c>
      <c r="BQ88" s="56" t="str">
        <f t="shared" si="107"/>
        <v/>
      </c>
      <c r="BR88" s="56">
        <f t="shared" si="107"/>
        <v>0</v>
      </c>
      <c r="BS88" s="56"/>
    </row>
    <row r="89" ht="18.0" customHeight="1">
      <c r="A89" s="107"/>
      <c r="B89" s="110" t="s">
        <v>346</v>
      </c>
      <c r="C89" s="86" t="s">
        <v>74</v>
      </c>
      <c r="D89" s="186"/>
      <c r="E89" s="86" t="s">
        <v>272</v>
      </c>
      <c r="F89" s="168">
        <v>1.0</v>
      </c>
      <c r="G89" s="89">
        <v>65.0</v>
      </c>
      <c r="H89" s="90"/>
      <c r="I89" s="91"/>
      <c r="J89" s="109"/>
      <c r="K89" s="93"/>
      <c r="L89" s="94"/>
      <c r="M89" s="95"/>
      <c r="N89" s="96"/>
      <c r="O89" s="97"/>
      <c r="P89" s="98"/>
      <c r="Q89" s="99"/>
      <c r="R89" s="100"/>
      <c r="S89" s="226"/>
      <c r="T89" s="101"/>
      <c r="U89" s="227"/>
      <c r="V89" s="23">
        <f t="shared" si="96"/>
        <v>0</v>
      </c>
      <c r="W89" s="25">
        <f t="shared" si="3"/>
        <v>0</v>
      </c>
      <c r="X89" s="56">
        <f t="shared" si="4"/>
        <v>0</v>
      </c>
      <c r="Y89" s="56"/>
      <c r="Z89" s="56"/>
      <c r="AA89" s="56"/>
      <c r="AB89" s="56"/>
      <c r="AC89" s="56">
        <f>$X89*1</f>
        <v>0</v>
      </c>
      <c r="AD89" s="56"/>
      <c r="AE89" s="56"/>
      <c r="AF89" s="106"/>
      <c r="AG89" s="56"/>
      <c r="AH89" s="56"/>
      <c r="AI89" s="56"/>
      <c r="AJ89" s="56"/>
      <c r="AK89" s="56"/>
      <c r="AL89" s="56"/>
      <c r="AM89" s="228">
        <v>1.0</v>
      </c>
      <c r="AN89" s="56"/>
      <c r="AO89" s="56"/>
      <c r="AP89" s="56"/>
      <c r="AQ89" s="56"/>
      <c r="AR89" s="56"/>
      <c r="AS89" s="56"/>
      <c r="AT89" s="56"/>
      <c r="AU89" s="56"/>
      <c r="AV89" s="56"/>
      <c r="AW89" s="56"/>
      <c r="AX89" s="228">
        <v>2.0</v>
      </c>
      <c r="AY89" s="228"/>
      <c r="AZ89" s="104"/>
      <c r="BA89" s="56" t="str">
        <f t="shared" ref="BA89:BR89" si="108">IF(AG89="","",$X89*AG89)</f>
        <v/>
      </c>
      <c r="BB89" s="56" t="str">
        <f t="shared" si="108"/>
        <v/>
      </c>
      <c r="BC89" s="56" t="str">
        <f t="shared" si="108"/>
        <v/>
      </c>
      <c r="BD89" s="56" t="str">
        <f t="shared" si="108"/>
        <v/>
      </c>
      <c r="BE89" s="56" t="str">
        <f t="shared" si="108"/>
        <v/>
      </c>
      <c r="BF89" s="56" t="str">
        <f t="shared" si="108"/>
        <v/>
      </c>
      <c r="BG89" s="56">
        <f t="shared" si="108"/>
        <v>0</v>
      </c>
      <c r="BH89" s="56" t="str">
        <f t="shared" si="108"/>
        <v/>
      </c>
      <c r="BI89" s="56" t="str">
        <f t="shared" si="108"/>
        <v/>
      </c>
      <c r="BJ89" s="56" t="str">
        <f t="shared" si="108"/>
        <v/>
      </c>
      <c r="BK89" s="56" t="str">
        <f t="shared" si="108"/>
        <v/>
      </c>
      <c r="BL89" s="56" t="str">
        <f t="shared" si="108"/>
        <v/>
      </c>
      <c r="BM89" s="56" t="str">
        <f t="shared" si="108"/>
        <v/>
      </c>
      <c r="BN89" s="56" t="str">
        <f t="shared" si="108"/>
        <v/>
      </c>
      <c r="BO89" s="56" t="str">
        <f t="shared" si="108"/>
        <v/>
      </c>
      <c r="BP89" s="56" t="str">
        <f t="shared" si="108"/>
        <v/>
      </c>
      <c r="BQ89" s="56" t="str">
        <f t="shared" si="108"/>
        <v/>
      </c>
      <c r="BR89" s="56">
        <f t="shared" si="108"/>
        <v>0</v>
      </c>
      <c r="BS89" s="56"/>
    </row>
    <row r="90" ht="20.25" customHeight="1">
      <c r="A90" s="107"/>
      <c r="B90" s="110" t="s">
        <v>347</v>
      </c>
      <c r="C90" s="86" t="s">
        <v>76</v>
      </c>
      <c r="D90" s="186"/>
      <c r="E90" s="86" t="s">
        <v>272</v>
      </c>
      <c r="F90" s="168">
        <v>1.0</v>
      </c>
      <c r="G90" s="89">
        <v>100.0</v>
      </c>
      <c r="H90" s="90"/>
      <c r="I90" s="91"/>
      <c r="J90" s="109"/>
      <c r="K90" s="93"/>
      <c r="L90" s="94"/>
      <c r="M90" s="95"/>
      <c r="N90" s="96"/>
      <c r="O90" s="97"/>
      <c r="P90" s="98"/>
      <c r="Q90" s="99"/>
      <c r="R90" s="100"/>
      <c r="S90" s="226"/>
      <c r="T90" s="101"/>
      <c r="U90" s="227"/>
      <c r="V90" s="23">
        <f t="shared" si="96"/>
        <v>0</v>
      </c>
      <c r="W90" s="25">
        <f t="shared" si="3"/>
        <v>0</v>
      </c>
      <c r="X90" s="56">
        <f t="shared" si="4"/>
        <v>0</v>
      </c>
      <c r="Y90" s="56"/>
      <c r="Z90" s="56"/>
      <c r="AA90" s="56"/>
      <c r="AB90" s="56"/>
      <c r="AC90" s="56"/>
      <c r="AD90" s="56"/>
      <c r="AE90" s="56">
        <f t="shared" ref="AE90:AE94" si="110">$X90*1</f>
        <v>0</v>
      </c>
      <c r="AF90" s="106"/>
      <c r="AG90" s="56"/>
      <c r="AH90" s="56"/>
      <c r="AI90" s="56"/>
      <c r="AJ90" s="56"/>
      <c r="AK90" s="56"/>
      <c r="AL90" s="56"/>
      <c r="AM90" s="228">
        <v>1.0</v>
      </c>
      <c r="AN90" s="56"/>
      <c r="AO90" s="56"/>
      <c r="AP90" s="56"/>
      <c r="AQ90" s="56"/>
      <c r="AR90" s="56"/>
      <c r="AS90" s="56"/>
      <c r="AT90" s="56"/>
      <c r="AU90" s="56"/>
      <c r="AV90" s="56"/>
      <c r="AW90" s="56"/>
      <c r="AX90" s="228">
        <v>2.0</v>
      </c>
      <c r="AY90" s="228"/>
      <c r="AZ90" s="104"/>
      <c r="BA90" s="56" t="str">
        <f t="shared" ref="BA90:BR90" si="109">IF(AG90="","",$X90*AG90)</f>
        <v/>
      </c>
      <c r="BB90" s="56" t="str">
        <f t="shared" si="109"/>
        <v/>
      </c>
      <c r="BC90" s="56" t="str">
        <f t="shared" si="109"/>
        <v/>
      </c>
      <c r="BD90" s="56" t="str">
        <f t="shared" si="109"/>
        <v/>
      </c>
      <c r="BE90" s="56" t="str">
        <f t="shared" si="109"/>
        <v/>
      </c>
      <c r="BF90" s="56" t="str">
        <f t="shared" si="109"/>
        <v/>
      </c>
      <c r="BG90" s="56">
        <f t="shared" si="109"/>
        <v>0</v>
      </c>
      <c r="BH90" s="56" t="str">
        <f t="shared" si="109"/>
        <v/>
      </c>
      <c r="BI90" s="56" t="str">
        <f t="shared" si="109"/>
        <v/>
      </c>
      <c r="BJ90" s="56" t="str">
        <f t="shared" si="109"/>
        <v/>
      </c>
      <c r="BK90" s="56" t="str">
        <f t="shared" si="109"/>
        <v/>
      </c>
      <c r="BL90" s="56" t="str">
        <f t="shared" si="109"/>
        <v/>
      </c>
      <c r="BM90" s="56" t="str">
        <f t="shared" si="109"/>
        <v/>
      </c>
      <c r="BN90" s="56" t="str">
        <f t="shared" si="109"/>
        <v/>
      </c>
      <c r="BO90" s="56" t="str">
        <f t="shared" si="109"/>
        <v/>
      </c>
      <c r="BP90" s="56" t="str">
        <f t="shared" si="109"/>
        <v/>
      </c>
      <c r="BQ90" s="56" t="str">
        <f t="shared" si="109"/>
        <v/>
      </c>
      <c r="BR90" s="56">
        <f t="shared" si="109"/>
        <v>0</v>
      </c>
      <c r="BS90" s="56"/>
    </row>
    <row r="91" ht="18.0" customHeight="1">
      <c r="A91" s="107"/>
      <c r="B91" s="110" t="s">
        <v>348</v>
      </c>
      <c r="C91" s="86" t="s">
        <v>76</v>
      </c>
      <c r="D91" s="186"/>
      <c r="E91" s="86" t="s">
        <v>272</v>
      </c>
      <c r="F91" s="168">
        <v>1.0</v>
      </c>
      <c r="G91" s="89">
        <v>130.0</v>
      </c>
      <c r="H91" s="90"/>
      <c r="I91" s="91"/>
      <c r="J91" s="109"/>
      <c r="K91" s="93"/>
      <c r="L91" s="94"/>
      <c r="M91" s="95"/>
      <c r="N91" s="96"/>
      <c r="O91" s="97"/>
      <c r="P91" s="98"/>
      <c r="Q91" s="99"/>
      <c r="R91" s="100"/>
      <c r="S91" s="226"/>
      <c r="T91" s="101"/>
      <c r="U91" s="227"/>
      <c r="V91" s="23">
        <f t="shared" si="96"/>
        <v>0</v>
      </c>
      <c r="W91" s="25">
        <f t="shared" si="3"/>
        <v>0</v>
      </c>
      <c r="X91" s="56">
        <f t="shared" si="4"/>
        <v>0</v>
      </c>
      <c r="Y91" s="56"/>
      <c r="Z91" s="56"/>
      <c r="AA91" s="56"/>
      <c r="AB91" s="56"/>
      <c r="AC91" s="56"/>
      <c r="AD91" s="56"/>
      <c r="AE91" s="56">
        <f t="shared" si="110"/>
        <v>0</v>
      </c>
      <c r="AF91" s="106"/>
      <c r="AG91" s="56"/>
      <c r="AH91" s="56"/>
      <c r="AI91" s="56"/>
      <c r="AJ91" s="56"/>
      <c r="AK91" s="56"/>
      <c r="AL91" s="56"/>
      <c r="AM91" s="56"/>
      <c r="AN91" s="56"/>
      <c r="AO91" s="56"/>
      <c r="AP91" s="56"/>
      <c r="AQ91" s="56"/>
      <c r="AR91" s="56"/>
      <c r="AS91" s="56"/>
      <c r="AT91" s="56"/>
      <c r="AU91" s="56"/>
      <c r="AV91" s="56"/>
      <c r="AW91" s="56"/>
      <c r="AX91" s="228">
        <v>5.0</v>
      </c>
      <c r="AY91" s="228"/>
      <c r="AZ91" s="104"/>
      <c r="BA91" s="56" t="str">
        <f t="shared" ref="BA91:BR91" si="111">IF(AG91="","",$X91*AG91)</f>
        <v/>
      </c>
      <c r="BB91" s="56" t="str">
        <f t="shared" si="111"/>
        <v/>
      </c>
      <c r="BC91" s="56" t="str">
        <f t="shared" si="111"/>
        <v/>
      </c>
      <c r="BD91" s="56" t="str">
        <f t="shared" si="111"/>
        <v/>
      </c>
      <c r="BE91" s="56" t="str">
        <f t="shared" si="111"/>
        <v/>
      </c>
      <c r="BF91" s="56" t="str">
        <f t="shared" si="111"/>
        <v/>
      </c>
      <c r="BG91" s="56" t="str">
        <f t="shared" si="111"/>
        <v/>
      </c>
      <c r="BH91" s="56" t="str">
        <f t="shared" si="111"/>
        <v/>
      </c>
      <c r="BI91" s="56" t="str">
        <f t="shared" si="111"/>
        <v/>
      </c>
      <c r="BJ91" s="56" t="str">
        <f t="shared" si="111"/>
        <v/>
      </c>
      <c r="BK91" s="56" t="str">
        <f t="shared" si="111"/>
        <v/>
      </c>
      <c r="BL91" s="56" t="str">
        <f t="shared" si="111"/>
        <v/>
      </c>
      <c r="BM91" s="56" t="str">
        <f t="shared" si="111"/>
        <v/>
      </c>
      <c r="BN91" s="56" t="str">
        <f t="shared" si="111"/>
        <v/>
      </c>
      <c r="BO91" s="56" t="str">
        <f t="shared" si="111"/>
        <v/>
      </c>
      <c r="BP91" s="56" t="str">
        <f t="shared" si="111"/>
        <v/>
      </c>
      <c r="BQ91" s="56" t="str">
        <f t="shared" si="111"/>
        <v/>
      </c>
      <c r="BR91" s="56">
        <f t="shared" si="111"/>
        <v>0</v>
      </c>
      <c r="BS91" s="56"/>
    </row>
    <row r="92" ht="19.5" customHeight="1">
      <c r="A92" s="107"/>
      <c r="B92" s="110" t="s">
        <v>349</v>
      </c>
      <c r="C92" s="86" t="s">
        <v>76</v>
      </c>
      <c r="D92" s="186"/>
      <c r="E92" s="86" t="s">
        <v>272</v>
      </c>
      <c r="F92" s="168">
        <v>1.0</v>
      </c>
      <c r="G92" s="89">
        <v>120.0</v>
      </c>
      <c r="H92" s="90"/>
      <c r="I92" s="91"/>
      <c r="J92" s="109"/>
      <c r="K92" s="93"/>
      <c r="L92" s="94"/>
      <c r="M92" s="95"/>
      <c r="N92" s="96"/>
      <c r="O92" s="97"/>
      <c r="P92" s="98"/>
      <c r="Q92" s="99"/>
      <c r="R92" s="100"/>
      <c r="S92" s="226"/>
      <c r="T92" s="101"/>
      <c r="U92" s="227"/>
      <c r="V92" s="23">
        <f t="shared" si="96"/>
        <v>0</v>
      </c>
      <c r="W92" s="25">
        <f t="shared" si="3"/>
        <v>0</v>
      </c>
      <c r="X92" s="56">
        <f t="shared" si="4"/>
        <v>0</v>
      </c>
      <c r="Y92" s="56"/>
      <c r="Z92" s="56"/>
      <c r="AA92" s="56"/>
      <c r="AB92" s="56"/>
      <c r="AC92" s="56"/>
      <c r="AD92" s="56"/>
      <c r="AE92" s="56">
        <f t="shared" si="110"/>
        <v>0</v>
      </c>
      <c r="AF92" s="106"/>
      <c r="AG92" s="56"/>
      <c r="AH92" s="56"/>
      <c r="AI92" s="56"/>
      <c r="AJ92" s="56"/>
      <c r="AK92" s="56"/>
      <c r="AL92" s="56"/>
      <c r="AM92" s="56"/>
      <c r="AN92" s="56"/>
      <c r="AO92" s="56"/>
      <c r="AP92" s="56"/>
      <c r="AQ92" s="56"/>
      <c r="AR92" s="228">
        <v>1.0</v>
      </c>
      <c r="AS92" s="56"/>
      <c r="AT92" s="56"/>
      <c r="AU92" s="56"/>
      <c r="AV92" s="56"/>
      <c r="AW92" s="56"/>
      <c r="AX92" s="228">
        <v>2.0</v>
      </c>
      <c r="AY92" s="228"/>
      <c r="AZ92" s="104"/>
      <c r="BA92" s="56" t="str">
        <f t="shared" ref="BA92:BR92" si="112">IF(AG92="","",$X92*AG92)</f>
        <v/>
      </c>
      <c r="BB92" s="56" t="str">
        <f t="shared" si="112"/>
        <v/>
      </c>
      <c r="BC92" s="56" t="str">
        <f t="shared" si="112"/>
        <v/>
      </c>
      <c r="BD92" s="56" t="str">
        <f t="shared" si="112"/>
        <v/>
      </c>
      <c r="BE92" s="56" t="str">
        <f t="shared" si="112"/>
        <v/>
      </c>
      <c r="BF92" s="56" t="str">
        <f t="shared" si="112"/>
        <v/>
      </c>
      <c r="BG92" s="56" t="str">
        <f t="shared" si="112"/>
        <v/>
      </c>
      <c r="BH92" s="56" t="str">
        <f t="shared" si="112"/>
        <v/>
      </c>
      <c r="BI92" s="56" t="str">
        <f t="shared" si="112"/>
        <v/>
      </c>
      <c r="BJ92" s="56" t="str">
        <f t="shared" si="112"/>
        <v/>
      </c>
      <c r="BK92" s="56" t="str">
        <f t="shared" si="112"/>
        <v/>
      </c>
      <c r="BL92" s="56">
        <f t="shared" si="112"/>
        <v>0</v>
      </c>
      <c r="BM92" s="56" t="str">
        <f t="shared" si="112"/>
        <v/>
      </c>
      <c r="BN92" s="56" t="str">
        <f t="shared" si="112"/>
        <v/>
      </c>
      <c r="BO92" s="56" t="str">
        <f t="shared" si="112"/>
        <v/>
      </c>
      <c r="BP92" s="56" t="str">
        <f t="shared" si="112"/>
        <v/>
      </c>
      <c r="BQ92" s="56" t="str">
        <f t="shared" si="112"/>
        <v/>
      </c>
      <c r="BR92" s="56">
        <f t="shared" si="112"/>
        <v>0</v>
      </c>
      <c r="BS92" s="56"/>
    </row>
    <row r="93" ht="19.5" customHeight="1">
      <c r="A93" s="107"/>
      <c r="B93" s="110" t="s">
        <v>350</v>
      </c>
      <c r="C93" s="86" t="s">
        <v>76</v>
      </c>
      <c r="D93" s="186"/>
      <c r="E93" s="86" t="s">
        <v>272</v>
      </c>
      <c r="F93" s="168">
        <v>1.0</v>
      </c>
      <c r="G93" s="89">
        <v>135.0</v>
      </c>
      <c r="H93" s="90"/>
      <c r="I93" s="91"/>
      <c r="J93" s="109"/>
      <c r="K93" s="93"/>
      <c r="L93" s="94"/>
      <c r="M93" s="95"/>
      <c r="N93" s="96"/>
      <c r="O93" s="97"/>
      <c r="P93" s="98"/>
      <c r="Q93" s="99"/>
      <c r="R93" s="100"/>
      <c r="S93" s="226"/>
      <c r="T93" s="101"/>
      <c r="U93" s="227"/>
      <c r="V93" s="23">
        <f t="shared" si="96"/>
        <v>0</v>
      </c>
      <c r="W93" s="25">
        <f t="shared" si="3"/>
        <v>0</v>
      </c>
      <c r="X93" s="56">
        <f t="shared" si="4"/>
        <v>0</v>
      </c>
      <c r="Y93" s="56"/>
      <c r="Z93" s="56"/>
      <c r="AA93" s="56"/>
      <c r="AB93" s="56"/>
      <c r="AC93" s="56"/>
      <c r="AD93" s="56"/>
      <c r="AE93" s="56">
        <f t="shared" si="110"/>
        <v>0</v>
      </c>
      <c r="AF93" s="106"/>
      <c r="AG93" s="56"/>
      <c r="AH93" s="56"/>
      <c r="AI93" s="56"/>
      <c r="AJ93" s="56"/>
      <c r="AK93" s="56"/>
      <c r="AL93" s="56"/>
      <c r="AM93" s="56"/>
      <c r="AN93" s="56"/>
      <c r="AO93" s="56"/>
      <c r="AP93" s="56"/>
      <c r="AQ93" s="56"/>
      <c r="AR93" s="56"/>
      <c r="AS93" s="228">
        <v>1.0</v>
      </c>
      <c r="AT93" s="56"/>
      <c r="AU93" s="56"/>
      <c r="AV93" s="56"/>
      <c r="AW93" s="56"/>
      <c r="AX93" s="228">
        <v>1.0</v>
      </c>
      <c r="AY93" s="228"/>
      <c r="AZ93" s="104"/>
      <c r="BA93" s="56" t="str">
        <f t="shared" ref="BA93:BR93" si="113">IF(AG93="","",$X93*AG93)</f>
        <v/>
      </c>
      <c r="BB93" s="56" t="str">
        <f t="shared" si="113"/>
        <v/>
      </c>
      <c r="BC93" s="56" t="str">
        <f t="shared" si="113"/>
        <v/>
      </c>
      <c r="BD93" s="56" t="str">
        <f t="shared" si="113"/>
        <v/>
      </c>
      <c r="BE93" s="56" t="str">
        <f t="shared" si="113"/>
        <v/>
      </c>
      <c r="BF93" s="56" t="str">
        <f t="shared" si="113"/>
        <v/>
      </c>
      <c r="BG93" s="56" t="str">
        <f t="shared" si="113"/>
        <v/>
      </c>
      <c r="BH93" s="56" t="str">
        <f t="shared" si="113"/>
        <v/>
      </c>
      <c r="BI93" s="56" t="str">
        <f t="shared" si="113"/>
        <v/>
      </c>
      <c r="BJ93" s="56" t="str">
        <f t="shared" si="113"/>
        <v/>
      </c>
      <c r="BK93" s="56" t="str">
        <f t="shared" si="113"/>
        <v/>
      </c>
      <c r="BL93" s="56" t="str">
        <f t="shared" si="113"/>
        <v/>
      </c>
      <c r="BM93" s="56">
        <f t="shared" si="113"/>
        <v>0</v>
      </c>
      <c r="BN93" s="56" t="str">
        <f t="shared" si="113"/>
        <v/>
      </c>
      <c r="BO93" s="56" t="str">
        <f t="shared" si="113"/>
        <v/>
      </c>
      <c r="BP93" s="56" t="str">
        <f t="shared" si="113"/>
        <v/>
      </c>
      <c r="BQ93" s="56" t="str">
        <f t="shared" si="113"/>
        <v/>
      </c>
      <c r="BR93" s="56">
        <f t="shared" si="113"/>
        <v>0</v>
      </c>
      <c r="BS93" s="56"/>
    </row>
    <row r="94" ht="21.0" customHeight="1">
      <c r="A94" s="112"/>
      <c r="B94" s="143" t="s">
        <v>351</v>
      </c>
      <c r="C94" s="144" t="s">
        <v>76</v>
      </c>
      <c r="D94" s="188"/>
      <c r="E94" s="144" t="s">
        <v>272</v>
      </c>
      <c r="F94" s="189">
        <v>1.0</v>
      </c>
      <c r="G94" s="89">
        <v>140.0</v>
      </c>
      <c r="H94" s="147"/>
      <c r="I94" s="148"/>
      <c r="J94" s="149"/>
      <c r="K94" s="150"/>
      <c r="L94" s="151"/>
      <c r="M94" s="152"/>
      <c r="N94" s="153"/>
      <c r="O94" s="154"/>
      <c r="P94" s="155"/>
      <c r="Q94" s="156"/>
      <c r="R94" s="157"/>
      <c r="S94" s="234"/>
      <c r="T94" s="158"/>
      <c r="U94" s="227"/>
      <c r="V94" s="235">
        <f t="shared" si="96"/>
        <v>0</v>
      </c>
      <c r="W94" s="236">
        <f t="shared" si="3"/>
        <v>0</v>
      </c>
      <c r="X94" s="58">
        <f t="shared" si="4"/>
        <v>0</v>
      </c>
      <c r="Y94" s="58"/>
      <c r="Z94" s="58"/>
      <c r="AA94" s="58"/>
      <c r="AB94" s="58"/>
      <c r="AC94" s="58"/>
      <c r="AD94" s="58"/>
      <c r="AE94" s="58">
        <f t="shared" si="110"/>
        <v>0</v>
      </c>
      <c r="AF94" s="106"/>
      <c r="AG94" s="56"/>
      <c r="AH94" s="56"/>
      <c r="AI94" s="56"/>
      <c r="AJ94" s="56"/>
      <c r="AK94" s="56"/>
      <c r="AL94" s="56"/>
      <c r="AM94" s="56"/>
      <c r="AN94" s="56"/>
      <c r="AO94" s="228">
        <v>1.0</v>
      </c>
      <c r="AP94" s="56"/>
      <c r="AQ94" s="56"/>
      <c r="AR94" s="56"/>
      <c r="AS94" s="56"/>
      <c r="AT94" s="56"/>
      <c r="AU94" s="56"/>
      <c r="AV94" s="56"/>
      <c r="AW94" s="56"/>
      <c r="AX94" s="228">
        <v>3.0</v>
      </c>
      <c r="AY94" s="228"/>
      <c r="AZ94" s="104"/>
      <c r="BA94" s="56" t="str">
        <f t="shared" ref="BA94:BR94" si="114">IF(AG94="","",$X94*AG94)</f>
        <v/>
      </c>
      <c r="BB94" s="56" t="str">
        <f t="shared" si="114"/>
        <v/>
      </c>
      <c r="BC94" s="56" t="str">
        <f t="shared" si="114"/>
        <v/>
      </c>
      <c r="BD94" s="56" t="str">
        <f t="shared" si="114"/>
        <v/>
      </c>
      <c r="BE94" s="56" t="str">
        <f t="shared" si="114"/>
        <v/>
      </c>
      <c r="BF94" s="56" t="str">
        <f t="shared" si="114"/>
        <v/>
      </c>
      <c r="BG94" s="56" t="str">
        <f t="shared" si="114"/>
        <v/>
      </c>
      <c r="BH94" s="56" t="str">
        <f t="shared" si="114"/>
        <v/>
      </c>
      <c r="BI94" s="56">
        <f t="shared" si="114"/>
        <v>0</v>
      </c>
      <c r="BJ94" s="56" t="str">
        <f t="shared" si="114"/>
        <v/>
      </c>
      <c r="BK94" s="56" t="str">
        <f t="shared" si="114"/>
        <v/>
      </c>
      <c r="BL94" s="56" t="str">
        <f t="shared" si="114"/>
        <v/>
      </c>
      <c r="BM94" s="56" t="str">
        <f t="shared" si="114"/>
        <v/>
      </c>
      <c r="BN94" s="56" t="str">
        <f t="shared" si="114"/>
        <v/>
      </c>
      <c r="BO94" s="56" t="str">
        <f t="shared" si="114"/>
        <v/>
      </c>
      <c r="BP94" s="56" t="str">
        <f t="shared" si="114"/>
        <v/>
      </c>
      <c r="BQ94" s="56" t="str">
        <f t="shared" si="114"/>
        <v/>
      </c>
      <c r="BR94" s="56">
        <f t="shared" si="114"/>
        <v>0</v>
      </c>
      <c r="BS94" s="56"/>
    </row>
    <row r="95" ht="12.0" customHeight="1">
      <c r="A95" s="237"/>
      <c r="B95" s="160"/>
      <c r="C95" s="65"/>
      <c r="D95" s="65"/>
      <c r="E95" s="238"/>
      <c r="F95" s="118"/>
      <c r="G95" s="239"/>
      <c r="H95" s="114"/>
      <c r="I95" s="114"/>
      <c r="J95" s="114"/>
      <c r="K95" s="114"/>
      <c r="L95" s="114"/>
      <c r="M95" s="114"/>
      <c r="N95" s="115"/>
      <c r="O95" s="114"/>
      <c r="P95" s="116"/>
      <c r="Q95" s="114"/>
      <c r="R95" s="114"/>
      <c r="S95" s="114"/>
      <c r="T95" s="114"/>
      <c r="U95" s="114"/>
      <c r="V95" s="239"/>
      <c r="W95" s="239"/>
      <c r="X95" s="239"/>
      <c r="Y95" s="118"/>
      <c r="Z95" s="118"/>
      <c r="AA95" s="118"/>
      <c r="AB95" s="118"/>
      <c r="AC95" s="118"/>
      <c r="AD95" s="118"/>
      <c r="AE95" s="119"/>
      <c r="AF95" s="240"/>
      <c r="AG95" s="120"/>
      <c r="AH95" s="120"/>
      <c r="AI95" s="120"/>
      <c r="AJ95" s="120"/>
      <c r="AK95" s="120"/>
      <c r="AL95" s="120"/>
      <c r="AM95" s="120"/>
      <c r="AN95" s="120"/>
      <c r="AO95" s="120"/>
      <c r="AP95" s="120"/>
      <c r="AQ95" s="120"/>
      <c r="AR95" s="120"/>
      <c r="AS95" s="120"/>
      <c r="AT95" s="120"/>
      <c r="AU95" s="120"/>
      <c r="AV95" s="120"/>
      <c r="AW95" s="120"/>
      <c r="AX95" s="120"/>
      <c r="AY95" s="120"/>
      <c r="AZ95" s="237"/>
      <c r="BA95" s="120"/>
      <c r="BB95" s="120"/>
      <c r="BC95" s="120"/>
      <c r="BD95" s="120"/>
      <c r="BE95" s="120"/>
      <c r="BF95" s="120"/>
      <c r="BG95" s="120"/>
      <c r="BH95" s="120"/>
      <c r="BI95" s="120"/>
      <c r="BJ95" s="120"/>
      <c r="BK95" s="120"/>
      <c r="BL95" s="120"/>
      <c r="BM95" s="120"/>
      <c r="BN95" s="120"/>
      <c r="BO95" s="120"/>
      <c r="BP95" s="120"/>
      <c r="BQ95" s="120"/>
      <c r="BR95" s="120"/>
      <c r="BS95" s="120"/>
    </row>
    <row r="96" ht="21.0" customHeight="1">
      <c r="A96" s="241" t="s">
        <v>352</v>
      </c>
      <c r="B96" s="122" t="s">
        <v>353</v>
      </c>
      <c r="C96" s="123" t="s">
        <v>72</v>
      </c>
      <c r="D96" s="184"/>
      <c r="E96" s="167" t="s">
        <v>181</v>
      </c>
      <c r="F96" s="86">
        <v>50.0</v>
      </c>
      <c r="G96" s="89">
        <v>270.0</v>
      </c>
      <c r="H96" s="127"/>
      <c r="I96" s="128"/>
      <c r="J96" s="129"/>
      <c r="K96" s="130"/>
      <c r="L96" s="131"/>
      <c r="M96" s="132"/>
      <c r="N96" s="133"/>
      <c r="O96" s="134"/>
      <c r="P96" s="135"/>
      <c r="Q96" s="136"/>
      <c r="R96" s="137"/>
      <c r="S96" s="242"/>
      <c r="T96" s="138"/>
      <c r="U96" s="227"/>
      <c r="V96" s="243">
        <f t="shared" ref="V96:V107" si="116">SUM(H96:U96)*G97</f>
        <v>0</v>
      </c>
      <c r="W96" s="25">
        <f t="shared" ref="W96:W107" si="117">SUM(H96:U96)*F96</f>
        <v>0</v>
      </c>
      <c r="X96" s="139">
        <f t="shared" ref="X96:X107" si="118">SUM(H96:U96)</f>
        <v>0</v>
      </c>
      <c r="Y96" s="139"/>
      <c r="Z96" s="244"/>
      <c r="AA96" s="139">
        <f>X96*50</f>
        <v>0</v>
      </c>
      <c r="AB96" s="244"/>
      <c r="AC96" s="244"/>
      <c r="AD96" s="244"/>
      <c r="AE96" s="244"/>
      <c r="AF96" s="106"/>
      <c r="AG96" s="228">
        <v>11.0</v>
      </c>
      <c r="AH96" s="228">
        <v>35.0</v>
      </c>
      <c r="AI96" s="228">
        <v>4.0</v>
      </c>
      <c r="AJ96" s="56"/>
      <c r="AK96" s="56"/>
      <c r="AL96" s="56"/>
      <c r="AM96" s="56"/>
      <c r="AN96" s="56"/>
      <c r="AO96" s="56"/>
      <c r="AP96" s="56"/>
      <c r="AQ96" s="56"/>
      <c r="AR96" s="56"/>
      <c r="AS96" s="56"/>
      <c r="AT96" s="56"/>
      <c r="AU96" s="56"/>
      <c r="AV96" s="56"/>
      <c r="AW96" s="56"/>
      <c r="AX96" s="56"/>
      <c r="AY96" s="56"/>
      <c r="AZ96" s="104"/>
      <c r="BA96" s="56">
        <f t="shared" ref="BA96:BR96" si="115">IF(AG96="","",$X96*AG96)</f>
        <v>0</v>
      </c>
      <c r="BB96" s="56">
        <f t="shared" si="115"/>
        <v>0</v>
      </c>
      <c r="BC96" s="56">
        <f t="shared" si="115"/>
        <v>0</v>
      </c>
      <c r="BD96" s="56" t="str">
        <f t="shared" si="115"/>
        <v/>
      </c>
      <c r="BE96" s="56" t="str">
        <f t="shared" si="115"/>
        <v/>
      </c>
      <c r="BF96" s="56" t="str">
        <f t="shared" si="115"/>
        <v/>
      </c>
      <c r="BG96" s="56" t="str">
        <f t="shared" si="115"/>
        <v/>
      </c>
      <c r="BH96" s="56" t="str">
        <f t="shared" si="115"/>
        <v/>
      </c>
      <c r="BI96" s="56" t="str">
        <f t="shared" si="115"/>
        <v/>
      </c>
      <c r="BJ96" s="56" t="str">
        <f t="shared" si="115"/>
        <v/>
      </c>
      <c r="BK96" s="56" t="str">
        <f t="shared" si="115"/>
        <v/>
      </c>
      <c r="BL96" s="56" t="str">
        <f t="shared" si="115"/>
        <v/>
      </c>
      <c r="BM96" s="56" t="str">
        <f t="shared" si="115"/>
        <v/>
      </c>
      <c r="BN96" s="56" t="str">
        <f t="shared" si="115"/>
        <v/>
      </c>
      <c r="BO96" s="56" t="str">
        <f t="shared" si="115"/>
        <v/>
      </c>
      <c r="BP96" s="56" t="str">
        <f t="shared" si="115"/>
        <v/>
      </c>
      <c r="BQ96" s="56" t="str">
        <f t="shared" si="115"/>
        <v/>
      </c>
      <c r="BR96" s="56" t="str">
        <f t="shared" si="115"/>
        <v/>
      </c>
      <c r="BS96" s="56"/>
    </row>
    <row r="97" ht="21.0" customHeight="1">
      <c r="A97" s="107"/>
      <c r="B97" s="110" t="s">
        <v>354</v>
      </c>
      <c r="C97" s="86" t="s">
        <v>355</v>
      </c>
      <c r="D97" s="186"/>
      <c r="E97" s="167" t="s">
        <v>181</v>
      </c>
      <c r="F97" s="86">
        <v>50.0</v>
      </c>
      <c r="G97" s="89">
        <v>410.0</v>
      </c>
      <c r="H97" s="90"/>
      <c r="I97" s="91"/>
      <c r="J97" s="109"/>
      <c r="K97" s="93"/>
      <c r="L97" s="94"/>
      <c r="M97" s="95"/>
      <c r="N97" s="96"/>
      <c r="O97" s="97"/>
      <c r="P97" s="98"/>
      <c r="Q97" s="99"/>
      <c r="R97" s="100"/>
      <c r="S97" s="226"/>
      <c r="T97" s="101"/>
      <c r="U97" s="227"/>
      <c r="V97" s="23">
        <f t="shared" si="116"/>
        <v>0</v>
      </c>
      <c r="W97" s="25">
        <f t="shared" si="117"/>
        <v>0</v>
      </c>
      <c r="X97" s="56">
        <f t="shared" si="118"/>
        <v>0</v>
      </c>
      <c r="Y97" s="56"/>
      <c r="Z97" s="58"/>
      <c r="AA97" s="139">
        <f>X97*15</f>
        <v>0</v>
      </c>
      <c r="AB97" s="139">
        <f>X97*25</f>
        <v>0</v>
      </c>
      <c r="AC97" s="139">
        <f>X97*10</f>
        <v>0</v>
      </c>
      <c r="AD97" s="58"/>
      <c r="AE97" s="58"/>
      <c r="AF97" s="106"/>
      <c r="AG97" s="228">
        <v>3.0</v>
      </c>
      <c r="AH97" s="228">
        <v>38.0</v>
      </c>
      <c r="AI97" s="228">
        <v>9.0</v>
      </c>
      <c r="AJ97" s="56"/>
      <c r="AK97" s="56"/>
      <c r="AL97" s="56"/>
      <c r="AM97" s="56"/>
      <c r="AN97" s="56"/>
      <c r="AO97" s="56"/>
      <c r="AP97" s="56"/>
      <c r="AQ97" s="56"/>
      <c r="AR97" s="56"/>
      <c r="AS97" s="56"/>
      <c r="AT97" s="56"/>
      <c r="AU97" s="56"/>
      <c r="AV97" s="56"/>
      <c r="AW97" s="56"/>
      <c r="AX97" s="228">
        <v>48.0</v>
      </c>
      <c r="AY97" s="228"/>
      <c r="AZ97" s="104"/>
      <c r="BA97" s="56">
        <f t="shared" ref="BA97:BR97" si="119">IF(AG97="","",$X97*AG97)</f>
        <v>0</v>
      </c>
      <c r="BB97" s="56">
        <f t="shared" si="119"/>
        <v>0</v>
      </c>
      <c r="BC97" s="56">
        <f t="shared" si="119"/>
        <v>0</v>
      </c>
      <c r="BD97" s="56" t="str">
        <f t="shared" si="119"/>
        <v/>
      </c>
      <c r="BE97" s="56" t="str">
        <f t="shared" si="119"/>
        <v/>
      </c>
      <c r="BF97" s="56" t="str">
        <f t="shared" si="119"/>
        <v/>
      </c>
      <c r="BG97" s="56" t="str">
        <f t="shared" si="119"/>
        <v/>
      </c>
      <c r="BH97" s="56" t="str">
        <f t="shared" si="119"/>
        <v/>
      </c>
      <c r="BI97" s="56" t="str">
        <f t="shared" si="119"/>
        <v/>
      </c>
      <c r="BJ97" s="56" t="str">
        <f t="shared" si="119"/>
        <v/>
      </c>
      <c r="BK97" s="56" t="str">
        <f t="shared" si="119"/>
        <v/>
      </c>
      <c r="BL97" s="56" t="str">
        <f t="shared" si="119"/>
        <v/>
      </c>
      <c r="BM97" s="56" t="str">
        <f t="shared" si="119"/>
        <v/>
      </c>
      <c r="BN97" s="56" t="str">
        <f t="shared" si="119"/>
        <v/>
      </c>
      <c r="BO97" s="56" t="str">
        <f t="shared" si="119"/>
        <v/>
      </c>
      <c r="BP97" s="56" t="str">
        <f t="shared" si="119"/>
        <v/>
      </c>
      <c r="BQ97" s="56" t="str">
        <f t="shared" si="119"/>
        <v/>
      </c>
      <c r="BR97" s="56">
        <f t="shared" si="119"/>
        <v>0</v>
      </c>
      <c r="BS97" s="56"/>
    </row>
    <row r="98" ht="21.0" customHeight="1">
      <c r="A98" s="107"/>
      <c r="B98" s="110" t="s">
        <v>356</v>
      </c>
      <c r="C98" s="86" t="s">
        <v>355</v>
      </c>
      <c r="D98" s="186"/>
      <c r="E98" s="167" t="s">
        <v>181</v>
      </c>
      <c r="F98" s="86">
        <v>50.0</v>
      </c>
      <c r="G98" s="89">
        <v>412.5</v>
      </c>
      <c r="H98" s="90"/>
      <c r="I98" s="91"/>
      <c r="J98" s="109"/>
      <c r="K98" s="93"/>
      <c r="L98" s="94"/>
      <c r="M98" s="95"/>
      <c r="N98" s="96"/>
      <c r="O98" s="97"/>
      <c r="P98" s="98"/>
      <c r="Q98" s="99"/>
      <c r="R98" s="100"/>
      <c r="S98" s="226"/>
      <c r="T98" s="101"/>
      <c r="U98" s="227"/>
      <c r="V98" s="23">
        <f t="shared" si="116"/>
        <v>0</v>
      </c>
      <c r="W98" s="25">
        <f t="shared" si="117"/>
        <v>0</v>
      </c>
      <c r="X98" s="56">
        <f t="shared" si="118"/>
        <v>0</v>
      </c>
      <c r="Y98" s="56"/>
      <c r="Z98" s="139">
        <f>X98*5</f>
        <v>0</v>
      </c>
      <c r="AA98" s="139">
        <f>X98*20</f>
        <v>0</v>
      </c>
      <c r="AB98" s="139">
        <f>X98*20</f>
        <v>0</v>
      </c>
      <c r="AC98" s="139">
        <f t="shared" ref="AC98:AC99" si="121">X98*5</f>
        <v>0</v>
      </c>
      <c r="AD98" s="58"/>
      <c r="AE98" s="58"/>
      <c r="AF98" s="106"/>
      <c r="AG98" s="228">
        <v>10.0</v>
      </c>
      <c r="AH98" s="228">
        <v>18.0</v>
      </c>
      <c r="AI98" s="228">
        <v>12.0</v>
      </c>
      <c r="AJ98" s="228">
        <v>9.0</v>
      </c>
      <c r="AK98" s="56"/>
      <c r="AL98" s="228">
        <v>1.0</v>
      </c>
      <c r="AM98" s="56"/>
      <c r="AN98" s="56"/>
      <c r="AO98" s="56"/>
      <c r="AP98" s="56"/>
      <c r="AQ98" s="56"/>
      <c r="AR98" s="56"/>
      <c r="AS98" s="56"/>
      <c r="AT98" s="56"/>
      <c r="AU98" s="56"/>
      <c r="AV98" s="56"/>
      <c r="AW98" s="56"/>
      <c r="AX98" s="228">
        <v>30.0</v>
      </c>
      <c r="AY98" s="228"/>
      <c r="AZ98" s="104"/>
      <c r="BA98" s="56">
        <f t="shared" ref="BA98:BR98" si="120">IF(AG98="","",$X98*AG98)</f>
        <v>0</v>
      </c>
      <c r="BB98" s="56">
        <f t="shared" si="120"/>
        <v>0</v>
      </c>
      <c r="BC98" s="56">
        <f t="shared" si="120"/>
        <v>0</v>
      </c>
      <c r="BD98" s="56">
        <f t="shared" si="120"/>
        <v>0</v>
      </c>
      <c r="BE98" s="56" t="str">
        <f t="shared" si="120"/>
        <v/>
      </c>
      <c r="BF98" s="56">
        <f t="shared" si="120"/>
        <v>0</v>
      </c>
      <c r="BG98" s="56" t="str">
        <f t="shared" si="120"/>
        <v/>
      </c>
      <c r="BH98" s="56" t="str">
        <f t="shared" si="120"/>
        <v/>
      </c>
      <c r="BI98" s="56" t="str">
        <f t="shared" si="120"/>
        <v/>
      </c>
      <c r="BJ98" s="56" t="str">
        <f t="shared" si="120"/>
        <v/>
      </c>
      <c r="BK98" s="56" t="str">
        <f t="shared" si="120"/>
        <v/>
      </c>
      <c r="BL98" s="56" t="str">
        <f t="shared" si="120"/>
        <v/>
      </c>
      <c r="BM98" s="56" t="str">
        <f t="shared" si="120"/>
        <v/>
      </c>
      <c r="BN98" s="56" t="str">
        <f t="shared" si="120"/>
        <v/>
      </c>
      <c r="BO98" s="56" t="str">
        <f t="shared" si="120"/>
        <v/>
      </c>
      <c r="BP98" s="56" t="str">
        <f t="shared" si="120"/>
        <v/>
      </c>
      <c r="BQ98" s="56" t="str">
        <f t="shared" si="120"/>
        <v/>
      </c>
      <c r="BR98" s="56">
        <f t="shared" si="120"/>
        <v>0</v>
      </c>
      <c r="BS98" s="56"/>
    </row>
    <row r="99" ht="21.0" customHeight="1">
      <c r="A99" s="107"/>
      <c r="B99" s="110" t="s">
        <v>357</v>
      </c>
      <c r="C99" s="86" t="s">
        <v>355</v>
      </c>
      <c r="D99" s="186"/>
      <c r="E99" s="167" t="s">
        <v>181</v>
      </c>
      <c r="F99" s="86">
        <v>50.0</v>
      </c>
      <c r="G99" s="89">
        <v>400.0</v>
      </c>
      <c r="H99" s="90"/>
      <c r="I99" s="91"/>
      <c r="J99" s="109"/>
      <c r="K99" s="93"/>
      <c r="L99" s="94"/>
      <c r="M99" s="95"/>
      <c r="N99" s="96"/>
      <c r="O99" s="97"/>
      <c r="P99" s="98"/>
      <c r="Q99" s="99"/>
      <c r="R99" s="100"/>
      <c r="S99" s="226"/>
      <c r="T99" s="101"/>
      <c r="U99" s="227"/>
      <c r="V99" s="23">
        <f t="shared" si="116"/>
        <v>0</v>
      </c>
      <c r="W99" s="25">
        <f t="shared" si="117"/>
        <v>0</v>
      </c>
      <c r="X99" s="56">
        <f t="shared" si="118"/>
        <v>0</v>
      </c>
      <c r="Y99" s="56"/>
      <c r="Z99" s="58"/>
      <c r="AA99" s="139">
        <f>X99*30</f>
        <v>0</v>
      </c>
      <c r="AB99" s="139">
        <f>X99*15</f>
        <v>0</v>
      </c>
      <c r="AC99" s="139">
        <f t="shared" si="121"/>
        <v>0</v>
      </c>
      <c r="AD99" s="58"/>
      <c r="AE99" s="58"/>
      <c r="AF99" s="106"/>
      <c r="AG99" s="228">
        <v>19.0</v>
      </c>
      <c r="AH99" s="228">
        <v>18.0</v>
      </c>
      <c r="AI99" s="228">
        <v>11.0</v>
      </c>
      <c r="AJ99" s="228">
        <v>2.0</v>
      </c>
      <c r="AK99" s="56"/>
      <c r="AL99" s="56"/>
      <c r="AM99" s="56"/>
      <c r="AN99" s="56"/>
      <c r="AO99" s="56"/>
      <c r="AP99" s="56"/>
      <c r="AQ99" s="56"/>
      <c r="AR99" s="56"/>
      <c r="AS99" s="56"/>
      <c r="AT99" s="56"/>
      <c r="AU99" s="56"/>
      <c r="AV99" s="56"/>
      <c r="AW99" s="56"/>
      <c r="AX99" s="228">
        <v>35.0</v>
      </c>
      <c r="AY99" s="228"/>
      <c r="AZ99" s="104"/>
      <c r="BA99" s="56">
        <f t="shared" ref="BA99:BR99" si="122">IF(AG99="","",$X99*AG99)</f>
        <v>0</v>
      </c>
      <c r="BB99" s="56">
        <f t="shared" si="122"/>
        <v>0</v>
      </c>
      <c r="BC99" s="56">
        <f t="shared" si="122"/>
        <v>0</v>
      </c>
      <c r="BD99" s="56">
        <f t="shared" si="122"/>
        <v>0</v>
      </c>
      <c r="BE99" s="56" t="str">
        <f t="shared" si="122"/>
        <v/>
      </c>
      <c r="BF99" s="56" t="str">
        <f t="shared" si="122"/>
        <v/>
      </c>
      <c r="BG99" s="56" t="str">
        <f t="shared" si="122"/>
        <v/>
      </c>
      <c r="BH99" s="56" t="str">
        <f t="shared" si="122"/>
        <v/>
      </c>
      <c r="BI99" s="56" t="str">
        <f t="shared" si="122"/>
        <v/>
      </c>
      <c r="BJ99" s="56" t="str">
        <f t="shared" si="122"/>
        <v/>
      </c>
      <c r="BK99" s="56" t="str">
        <f t="shared" si="122"/>
        <v/>
      </c>
      <c r="BL99" s="56" t="str">
        <f t="shared" si="122"/>
        <v/>
      </c>
      <c r="BM99" s="56" t="str">
        <f t="shared" si="122"/>
        <v/>
      </c>
      <c r="BN99" s="56" t="str">
        <f t="shared" si="122"/>
        <v/>
      </c>
      <c r="BO99" s="56" t="str">
        <f t="shared" si="122"/>
        <v/>
      </c>
      <c r="BP99" s="56" t="str">
        <f t="shared" si="122"/>
        <v/>
      </c>
      <c r="BQ99" s="56" t="str">
        <f t="shared" si="122"/>
        <v/>
      </c>
      <c r="BR99" s="56">
        <f t="shared" si="122"/>
        <v>0</v>
      </c>
      <c r="BS99" s="56"/>
    </row>
    <row r="100" ht="21.0" customHeight="1">
      <c r="A100" s="107"/>
      <c r="B100" s="110" t="s">
        <v>358</v>
      </c>
      <c r="C100" s="86" t="s">
        <v>355</v>
      </c>
      <c r="D100" s="186"/>
      <c r="E100" s="167" t="s">
        <v>181</v>
      </c>
      <c r="F100" s="86">
        <v>50.0</v>
      </c>
      <c r="G100" s="89">
        <v>400.0</v>
      </c>
      <c r="H100" s="90"/>
      <c r="I100" s="91"/>
      <c r="J100" s="109"/>
      <c r="K100" s="93"/>
      <c r="L100" s="94"/>
      <c r="M100" s="95"/>
      <c r="N100" s="96"/>
      <c r="O100" s="97"/>
      <c r="P100" s="98"/>
      <c r="Q100" s="99"/>
      <c r="R100" s="100"/>
      <c r="S100" s="226"/>
      <c r="T100" s="101"/>
      <c r="U100" s="227"/>
      <c r="V100" s="23">
        <f t="shared" si="116"/>
        <v>0</v>
      </c>
      <c r="W100" s="25">
        <f t="shared" si="117"/>
        <v>0</v>
      </c>
      <c r="X100" s="56">
        <f t="shared" si="118"/>
        <v>0</v>
      </c>
      <c r="Y100" s="56"/>
      <c r="Z100" s="58"/>
      <c r="AA100" s="139">
        <f>X100*15</f>
        <v>0</v>
      </c>
      <c r="AB100" s="139">
        <f>X100*35</f>
        <v>0</v>
      </c>
      <c r="AC100" s="58"/>
      <c r="AD100" s="58"/>
      <c r="AE100" s="58"/>
      <c r="AF100" s="106"/>
      <c r="AG100" s="228">
        <v>7.0</v>
      </c>
      <c r="AH100" s="228">
        <v>20.0</v>
      </c>
      <c r="AI100" s="228">
        <v>17.0</v>
      </c>
      <c r="AJ100" s="228">
        <v>6.0</v>
      </c>
      <c r="AK100" s="56"/>
      <c r="AL100" s="56"/>
      <c r="AM100" s="56"/>
      <c r="AN100" s="56"/>
      <c r="AO100" s="56"/>
      <c r="AP100" s="56"/>
      <c r="AQ100" s="56"/>
      <c r="AR100" s="56"/>
      <c r="AS100" s="56"/>
      <c r="AT100" s="56"/>
      <c r="AU100" s="56"/>
      <c r="AV100" s="56"/>
      <c r="AW100" s="56"/>
      <c r="AX100" s="228">
        <v>40.0</v>
      </c>
      <c r="AY100" s="228"/>
      <c r="AZ100" s="104"/>
      <c r="BA100" s="56">
        <f t="shared" ref="BA100:BR100" si="123">IF(AG100="","",$X100*AG100)</f>
        <v>0</v>
      </c>
      <c r="BB100" s="56">
        <f t="shared" si="123"/>
        <v>0</v>
      </c>
      <c r="BC100" s="56">
        <f t="shared" si="123"/>
        <v>0</v>
      </c>
      <c r="BD100" s="56">
        <f t="shared" si="123"/>
        <v>0</v>
      </c>
      <c r="BE100" s="56" t="str">
        <f t="shared" si="123"/>
        <v/>
      </c>
      <c r="BF100" s="56" t="str">
        <f t="shared" si="123"/>
        <v/>
      </c>
      <c r="BG100" s="56" t="str">
        <f t="shared" si="123"/>
        <v/>
      </c>
      <c r="BH100" s="56" t="str">
        <f t="shared" si="123"/>
        <v/>
      </c>
      <c r="BI100" s="56" t="str">
        <f t="shared" si="123"/>
        <v/>
      </c>
      <c r="BJ100" s="56" t="str">
        <f t="shared" si="123"/>
        <v/>
      </c>
      <c r="BK100" s="56" t="str">
        <f t="shared" si="123"/>
        <v/>
      </c>
      <c r="BL100" s="56" t="str">
        <f t="shared" si="123"/>
        <v/>
      </c>
      <c r="BM100" s="56" t="str">
        <f t="shared" si="123"/>
        <v/>
      </c>
      <c r="BN100" s="56" t="str">
        <f t="shared" si="123"/>
        <v/>
      </c>
      <c r="BO100" s="56" t="str">
        <f t="shared" si="123"/>
        <v/>
      </c>
      <c r="BP100" s="56" t="str">
        <f t="shared" si="123"/>
        <v/>
      </c>
      <c r="BQ100" s="56" t="str">
        <f t="shared" si="123"/>
        <v/>
      </c>
      <c r="BR100" s="56">
        <f t="shared" si="123"/>
        <v>0</v>
      </c>
      <c r="BS100" s="56"/>
    </row>
    <row r="101" ht="21.0" customHeight="1">
      <c r="A101" s="107"/>
      <c r="B101" s="110" t="s">
        <v>359</v>
      </c>
      <c r="C101" s="86" t="s">
        <v>355</v>
      </c>
      <c r="D101" s="186"/>
      <c r="E101" s="167" t="s">
        <v>181</v>
      </c>
      <c r="F101" s="86">
        <v>50.0</v>
      </c>
      <c r="G101" s="89">
        <v>390.0</v>
      </c>
      <c r="H101" s="90"/>
      <c r="I101" s="91"/>
      <c r="J101" s="109"/>
      <c r="K101" s="93"/>
      <c r="L101" s="94"/>
      <c r="M101" s="95"/>
      <c r="N101" s="96"/>
      <c r="O101" s="97"/>
      <c r="P101" s="98"/>
      <c r="Q101" s="99"/>
      <c r="R101" s="100"/>
      <c r="S101" s="226"/>
      <c r="T101" s="101"/>
      <c r="U101" s="227"/>
      <c r="V101" s="23">
        <f t="shared" si="116"/>
        <v>0</v>
      </c>
      <c r="W101" s="25">
        <f t="shared" si="117"/>
        <v>0</v>
      </c>
      <c r="X101" s="56">
        <f t="shared" si="118"/>
        <v>0</v>
      </c>
      <c r="Y101" s="56"/>
      <c r="Z101" s="139">
        <f>X101*15</f>
        <v>0</v>
      </c>
      <c r="AA101" s="58"/>
      <c r="AB101" s="139">
        <f>X101*25</f>
        <v>0</v>
      </c>
      <c r="AC101" s="139">
        <f t="shared" ref="AC101:AC104" si="125">X101*10</f>
        <v>0</v>
      </c>
      <c r="AD101" s="58"/>
      <c r="AE101" s="58"/>
      <c r="AF101" s="106"/>
      <c r="AG101" s="228">
        <v>15.0</v>
      </c>
      <c r="AH101" s="228">
        <v>6.0</v>
      </c>
      <c r="AI101" s="228">
        <v>24.0</v>
      </c>
      <c r="AJ101" s="56"/>
      <c r="AK101" s="228">
        <v>1.0</v>
      </c>
      <c r="AL101" s="228">
        <v>2.0</v>
      </c>
      <c r="AM101" s="228">
        <v>2.0</v>
      </c>
      <c r="AN101" s="56"/>
      <c r="AO101" s="56"/>
      <c r="AP101" s="56"/>
      <c r="AQ101" s="56"/>
      <c r="AR101" s="56"/>
      <c r="AS101" s="56"/>
      <c r="AT101" s="56"/>
      <c r="AU101" s="56"/>
      <c r="AV101" s="56"/>
      <c r="AW101" s="56"/>
      <c r="AX101" s="228">
        <v>35.0</v>
      </c>
      <c r="AY101" s="228"/>
      <c r="AZ101" s="104"/>
      <c r="BA101" s="56">
        <f t="shared" ref="BA101:BR101" si="124">IF(AG101="","",$X101*AG101)</f>
        <v>0</v>
      </c>
      <c r="BB101" s="56">
        <f t="shared" si="124"/>
        <v>0</v>
      </c>
      <c r="BC101" s="56">
        <f t="shared" si="124"/>
        <v>0</v>
      </c>
      <c r="BD101" s="56" t="str">
        <f t="shared" si="124"/>
        <v/>
      </c>
      <c r="BE101" s="56">
        <f t="shared" si="124"/>
        <v>0</v>
      </c>
      <c r="BF101" s="56">
        <f t="shared" si="124"/>
        <v>0</v>
      </c>
      <c r="BG101" s="56">
        <f t="shared" si="124"/>
        <v>0</v>
      </c>
      <c r="BH101" s="56" t="str">
        <f t="shared" si="124"/>
        <v/>
      </c>
      <c r="BI101" s="56" t="str">
        <f t="shared" si="124"/>
        <v/>
      </c>
      <c r="BJ101" s="56" t="str">
        <f t="shared" si="124"/>
        <v/>
      </c>
      <c r="BK101" s="56" t="str">
        <f t="shared" si="124"/>
        <v/>
      </c>
      <c r="BL101" s="56" t="str">
        <f t="shared" si="124"/>
        <v/>
      </c>
      <c r="BM101" s="56" t="str">
        <f t="shared" si="124"/>
        <v/>
      </c>
      <c r="BN101" s="56" t="str">
        <f t="shared" si="124"/>
        <v/>
      </c>
      <c r="BO101" s="56" t="str">
        <f t="shared" si="124"/>
        <v/>
      </c>
      <c r="BP101" s="56" t="str">
        <f t="shared" si="124"/>
        <v/>
      </c>
      <c r="BQ101" s="56" t="str">
        <f t="shared" si="124"/>
        <v/>
      </c>
      <c r="BR101" s="56">
        <f t="shared" si="124"/>
        <v>0</v>
      </c>
      <c r="BS101" s="56"/>
    </row>
    <row r="102" ht="21.0" customHeight="1">
      <c r="A102" s="107"/>
      <c r="B102" s="110" t="s">
        <v>360</v>
      </c>
      <c r="C102" s="86" t="s">
        <v>355</v>
      </c>
      <c r="D102" s="186"/>
      <c r="E102" s="167" t="s">
        <v>181</v>
      </c>
      <c r="F102" s="86">
        <v>50.0</v>
      </c>
      <c r="G102" s="89">
        <v>390.0</v>
      </c>
      <c r="H102" s="90"/>
      <c r="I102" s="91"/>
      <c r="J102" s="109"/>
      <c r="K102" s="93"/>
      <c r="L102" s="94"/>
      <c r="M102" s="95"/>
      <c r="N102" s="96"/>
      <c r="O102" s="97"/>
      <c r="P102" s="98"/>
      <c r="Q102" s="99"/>
      <c r="R102" s="100"/>
      <c r="S102" s="226"/>
      <c r="T102" s="101"/>
      <c r="U102" s="227"/>
      <c r="V102" s="23">
        <f t="shared" si="116"/>
        <v>0</v>
      </c>
      <c r="W102" s="25">
        <f t="shared" si="117"/>
        <v>0</v>
      </c>
      <c r="X102" s="56">
        <f t="shared" si="118"/>
        <v>0</v>
      </c>
      <c r="Y102" s="56"/>
      <c r="Z102" s="58"/>
      <c r="AA102" s="139">
        <f t="shared" ref="AA102:AA104" si="127">X102*30</f>
        <v>0</v>
      </c>
      <c r="AB102" s="139">
        <f t="shared" ref="AB102:AB104" si="128">X102*10</f>
        <v>0</v>
      </c>
      <c r="AC102" s="139">
        <f t="shared" si="125"/>
        <v>0</v>
      </c>
      <c r="AD102" s="58"/>
      <c r="AE102" s="58"/>
      <c r="AF102" s="106"/>
      <c r="AG102" s="228">
        <v>6.0</v>
      </c>
      <c r="AH102" s="228">
        <v>12.0</v>
      </c>
      <c r="AI102" s="228">
        <v>22.0</v>
      </c>
      <c r="AJ102" s="56"/>
      <c r="AK102" s="56"/>
      <c r="AL102" s="56"/>
      <c r="AM102" s="56"/>
      <c r="AN102" s="56"/>
      <c r="AO102" s="56"/>
      <c r="AP102" s="56"/>
      <c r="AQ102" s="56"/>
      <c r="AR102" s="56"/>
      <c r="AS102" s="56"/>
      <c r="AT102" s="56"/>
      <c r="AU102" s="56"/>
      <c r="AV102" s="56"/>
      <c r="AW102" s="56"/>
      <c r="AX102" s="228">
        <v>39.0</v>
      </c>
      <c r="AY102" s="228"/>
      <c r="AZ102" s="104"/>
      <c r="BA102" s="56">
        <f t="shared" ref="BA102:BR102" si="126">IF(AG102="","",$X102*AG102)</f>
        <v>0</v>
      </c>
      <c r="BB102" s="56">
        <f t="shared" si="126"/>
        <v>0</v>
      </c>
      <c r="BC102" s="56">
        <f t="shared" si="126"/>
        <v>0</v>
      </c>
      <c r="BD102" s="56" t="str">
        <f t="shared" si="126"/>
        <v/>
      </c>
      <c r="BE102" s="56" t="str">
        <f t="shared" si="126"/>
        <v/>
      </c>
      <c r="BF102" s="56" t="str">
        <f t="shared" si="126"/>
        <v/>
      </c>
      <c r="BG102" s="56" t="str">
        <f t="shared" si="126"/>
        <v/>
      </c>
      <c r="BH102" s="56" t="str">
        <f t="shared" si="126"/>
        <v/>
      </c>
      <c r="BI102" s="56" t="str">
        <f t="shared" si="126"/>
        <v/>
      </c>
      <c r="BJ102" s="56" t="str">
        <f t="shared" si="126"/>
        <v/>
      </c>
      <c r="BK102" s="56" t="str">
        <f t="shared" si="126"/>
        <v/>
      </c>
      <c r="BL102" s="56" t="str">
        <f t="shared" si="126"/>
        <v/>
      </c>
      <c r="BM102" s="56" t="str">
        <f t="shared" si="126"/>
        <v/>
      </c>
      <c r="BN102" s="56" t="str">
        <f t="shared" si="126"/>
        <v/>
      </c>
      <c r="BO102" s="56" t="str">
        <f t="shared" si="126"/>
        <v/>
      </c>
      <c r="BP102" s="56" t="str">
        <f t="shared" si="126"/>
        <v/>
      </c>
      <c r="BQ102" s="56" t="str">
        <f t="shared" si="126"/>
        <v/>
      </c>
      <c r="BR102" s="56">
        <f t="shared" si="126"/>
        <v>0</v>
      </c>
      <c r="BS102" s="56"/>
    </row>
    <row r="103" ht="21.0" customHeight="1">
      <c r="A103" s="107"/>
      <c r="B103" s="110" t="s">
        <v>361</v>
      </c>
      <c r="C103" s="86" t="s">
        <v>362</v>
      </c>
      <c r="D103" s="186"/>
      <c r="E103" s="167" t="s">
        <v>181</v>
      </c>
      <c r="F103" s="86">
        <v>50.0</v>
      </c>
      <c r="G103" s="89">
        <v>380.0</v>
      </c>
      <c r="H103" s="90"/>
      <c r="I103" s="91"/>
      <c r="J103" s="109"/>
      <c r="K103" s="93"/>
      <c r="L103" s="94"/>
      <c r="M103" s="95"/>
      <c r="N103" s="96"/>
      <c r="O103" s="97"/>
      <c r="P103" s="98"/>
      <c r="Q103" s="99"/>
      <c r="R103" s="100"/>
      <c r="S103" s="226"/>
      <c r="T103" s="101"/>
      <c r="U103" s="227"/>
      <c r="V103" s="23">
        <f t="shared" si="116"/>
        <v>0</v>
      </c>
      <c r="W103" s="25">
        <f t="shared" si="117"/>
        <v>0</v>
      </c>
      <c r="X103" s="56">
        <f t="shared" si="118"/>
        <v>0</v>
      </c>
      <c r="Y103" s="56"/>
      <c r="Z103" s="58"/>
      <c r="AA103" s="139">
        <f t="shared" si="127"/>
        <v>0</v>
      </c>
      <c r="AB103" s="139">
        <f t="shared" si="128"/>
        <v>0</v>
      </c>
      <c r="AC103" s="139">
        <f t="shared" si="125"/>
        <v>0</v>
      </c>
      <c r="AD103" s="58"/>
      <c r="AE103" s="58"/>
      <c r="AF103" s="106"/>
      <c r="AG103" s="56"/>
      <c r="AH103" s="228">
        <v>45.0</v>
      </c>
      <c r="AI103" s="228">
        <v>5.0</v>
      </c>
      <c r="AJ103" s="56"/>
      <c r="AK103" s="56"/>
      <c r="AL103" s="56"/>
      <c r="AM103" s="56"/>
      <c r="AN103" s="56"/>
      <c r="AO103" s="56"/>
      <c r="AP103" s="56"/>
      <c r="AQ103" s="56"/>
      <c r="AR103" s="56"/>
      <c r="AS103" s="56"/>
      <c r="AT103" s="56"/>
      <c r="AU103" s="56"/>
      <c r="AV103" s="56"/>
      <c r="AW103" s="56"/>
      <c r="AX103" s="228">
        <v>40.0</v>
      </c>
      <c r="AY103" s="228"/>
      <c r="AZ103" s="104"/>
      <c r="BA103" s="56" t="str">
        <f t="shared" ref="BA103:BR103" si="129">IF(AG103="","",$X103*AG103)</f>
        <v/>
      </c>
      <c r="BB103" s="56">
        <f t="shared" si="129"/>
        <v>0</v>
      </c>
      <c r="BC103" s="56">
        <f t="shared" si="129"/>
        <v>0</v>
      </c>
      <c r="BD103" s="56" t="str">
        <f t="shared" si="129"/>
        <v/>
      </c>
      <c r="BE103" s="56" t="str">
        <f t="shared" si="129"/>
        <v/>
      </c>
      <c r="BF103" s="56" t="str">
        <f t="shared" si="129"/>
        <v/>
      </c>
      <c r="BG103" s="56" t="str">
        <f t="shared" si="129"/>
        <v/>
      </c>
      <c r="BH103" s="56" t="str">
        <f t="shared" si="129"/>
        <v/>
      </c>
      <c r="BI103" s="56" t="str">
        <f t="shared" si="129"/>
        <v/>
      </c>
      <c r="BJ103" s="56" t="str">
        <f t="shared" si="129"/>
        <v/>
      </c>
      <c r="BK103" s="56" t="str">
        <f t="shared" si="129"/>
        <v/>
      </c>
      <c r="BL103" s="56" t="str">
        <f t="shared" si="129"/>
        <v/>
      </c>
      <c r="BM103" s="56" t="str">
        <f t="shared" si="129"/>
        <v/>
      </c>
      <c r="BN103" s="56" t="str">
        <f t="shared" si="129"/>
        <v/>
      </c>
      <c r="BO103" s="56" t="str">
        <f t="shared" si="129"/>
        <v/>
      </c>
      <c r="BP103" s="56" t="str">
        <f t="shared" si="129"/>
        <v/>
      </c>
      <c r="BQ103" s="56" t="str">
        <f t="shared" si="129"/>
        <v/>
      </c>
      <c r="BR103" s="56">
        <f t="shared" si="129"/>
        <v>0</v>
      </c>
      <c r="BS103" s="56"/>
    </row>
    <row r="104" ht="21.0" customHeight="1">
      <c r="A104" s="107"/>
      <c r="B104" s="143" t="s">
        <v>363</v>
      </c>
      <c r="C104" s="144" t="s">
        <v>355</v>
      </c>
      <c r="D104" s="188"/>
      <c r="E104" s="245" t="s">
        <v>181</v>
      </c>
      <c r="F104" s="144">
        <v>50.0</v>
      </c>
      <c r="G104" s="89">
        <v>380.0</v>
      </c>
      <c r="H104" s="147"/>
      <c r="I104" s="148"/>
      <c r="J104" s="149"/>
      <c r="K104" s="150"/>
      <c r="L104" s="151"/>
      <c r="M104" s="152"/>
      <c r="N104" s="153"/>
      <c r="O104" s="154"/>
      <c r="P104" s="155"/>
      <c r="Q104" s="156"/>
      <c r="R104" s="157"/>
      <c r="S104" s="234"/>
      <c r="T104" s="158"/>
      <c r="U104" s="227"/>
      <c r="V104" s="235">
        <f t="shared" si="116"/>
        <v>0</v>
      </c>
      <c r="W104" s="236">
        <f t="shared" si="117"/>
        <v>0</v>
      </c>
      <c r="X104" s="58">
        <f t="shared" si="118"/>
        <v>0</v>
      </c>
      <c r="Y104" s="58"/>
      <c r="Z104" s="58"/>
      <c r="AA104" s="244">
        <f t="shared" si="127"/>
        <v>0</v>
      </c>
      <c r="AB104" s="244">
        <f t="shared" si="128"/>
        <v>0</v>
      </c>
      <c r="AC104" s="244">
        <f t="shared" si="125"/>
        <v>0</v>
      </c>
      <c r="AD104" s="58"/>
      <c r="AE104" s="58"/>
      <c r="AF104" s="106"/>
      <c r="AG104" s="56"/>
      <c r="AH104" s="228">
        <v>38.0</v>
      </c>
      <c r="AI104" s="228">
        <v>3.0</v>
      </c>
      <c r="AJ104" s="228">
        <v>6.0</v>
      </c>
      <c r="AK104" s="56"/>
      <c r="AL104" s="228">
        <v>3.0</v>
      </c>
      <c r="AM104" s="56"/>
      <c r="AN104" s="56"/>
      <c r="AO104" s="56"/>
      <c r="AP104" s="56"/>
      <c r="AQ104" s="56"/>
      <c r="AR104" s="56"/>
      <c r="AS104" s="56"/>
      <c r="AT104" s="56"/>
      <c r="AU104" s="56"/>
      <c r="AV104" s="56"/>
      <c r="AW104" s="56"/>
      <c r="AX104" s="228">
        <v>40.0</v>
      </c>
      <c r="AY104" s="228"/>
      <c r="AZ104" s="104"/>
      <c r="BA104" s="56" t="str">
        <f t="shared" ref="BA104:BR104" si="130">IF(AG104="","",$X104*AG104)</f>
        <v/>
      </c>
      <c r="BB104" s="56">
        <f t="shared" si="130"/>
        <v>0</v>
      </c>
      <c r="BC104" s="56">
        <f t="shared" si="130"/>
        <v>0</v>
      </c>
      <c r="BD104" s="56">
        <f t="shared" si="130"/>
        <v>0</v>
      </c>
      <c r="BE104" s="56" t="str">
        <f t="shared" si="130"/>
        <v/>
      </c>
      <c r="BF104" s="56">
        <f t="shared" si="130"/>
        <v>0</v>
      </c>
      <c r="BG104" s="56" t="str">
        <f t="shared" si="130"/>
        <v/>
      </c>
      <c r="BH104" s="56" t="str">
        <f t="shared" si="130"/>
        <v/>
      </c>
      <c r="BI104" s="56" t="str">
        <f t="shared" si="130"/>
        <v/>
      </c>
      <c r="BJ104" s="56" t="str">
        <f t="shared" si="130"/>
        <v/>
      </c>
      <c r="BK104" s="56" t="str">
        <f t="shared" si="130"/>
        <v/>
      </c>
      <c r="BL104" s="56" t="str">
        <f t="shared" si="130"/>
        <v/>
      </c>
      <c r="BM104" s="56" t="str">
        <f t="shared" si="130"/>
        <v/>
      </c>
      <c r="BN104" s="56" t="str">
        <f t="shared" si="130"/>
        <v/>
      </c>
      <c r="BO104" s="56" t="str">
        <f t="shared" si="130"/>
        <v/>
      </c>
      <c r="BP104" s="56" t="str">
        <f t="shared" si="130"/>
        <v/>
      </c>
      <c r="BQ104" s="56" t="str">
        <f t="shared" si="130"/>
        <v/>
      </c>
      <c r="BR104" s="56">
        <f t="shared" si="130"/>
        <v>0</v>
      </c>
      <c r="BS104" s="56"/>
    </row>
    <row r="105" ht="21.0" customHeight="1">
      <c r="A105" s="107"/>
      <c r="B105" s="246" t="s">
        <v>364</v>
      </c>
      <c r="C105" s="144" t="s">
        <v>362</v>
      </c>
      <c r="D105" s="229" t="s">
        <v>120</v>
      </c>
      <c r="E105" s="245" t="s">
        <v>181</v>
      </c>
      <c r="F105" s="144">
        <v>50.0</v>
      </c>
      <c r="G105" s="89">
        <v>285.0</v>
      </c>
      <c r="H105" s="147"/>
      <c r="I105" s="148"/>
      <c r="J105" s="149"/>
      <c r="K105" s="150"/>
      <c r="L105" s="151"/>
      <c r="M105" s="152"/>
      <c r="N105" s="153"/>
      <c r="O105" s="154"/>
      <c r="P105" s="155"/>
      <c r="Q105" s="156"/>
      <c r="R105" s="157"/>
      <c r="S105" s="234"/>
      <c r="T105" s="158"/>
      <c r="U105" s="227"/>
      <c r="V105" s="235">
        <f t="shared" si="116"/>
        <v>0</v>
      </c>
      <c r="W105" s="236">
        <f t="shared" si="117"/>
        <v>0</v>
      </c>
      <c r="X105" s="58">
        <f t="shared" si="118"/>
        <v>0</v>
      </c>
      <c r="Y105" s="58"/>
      <c r="Z105" s="244">
        <f>$X$105*20</f>
        <v>0</v>
      </c>
      <c r="AA105" s="244">
        <f>$X$105*22</f>
        <v>0</v>
      </c>
      <c r="AB105" s="244">
        <f>$X$105*8</f>
        <v>0</v>
      </c>
      <c r="AC105" s="58"/>
      <c r="AD105" s="58"/>
      <c r="AE105" s="58"/>
      <c r="AF105" s="106"/>
      <c r="AG105" s="56"/>
      <c r="AH105" s="228">
        <v>50.0</v>
      </c>
      <c r="AI105" s="56"/>
      <c r="AJ105" s="56"/>
      <c r="AK105" s="56"/>
      <c r="AL105" s="56"/>
      <c r="AM105" s="56"/>
      <c r="AN105" s="56"/>
      <c r="AO105" s="56"/>
      <c r="AP105" s="56"/>
      <c r="AQ105" s="56"/>
      <c r="AR105" s="56"/>
      <c r="AS105" s="56"/>
      <c r="AT105" s="56"/>
      <c r="AU105" s="56"/>
      <c r="AV105" s="56"/>
      <c r="AW105" s="56"/>
      <c r="AX105" s="228">
        <v>50.0</v>
      </c>
      <c r="AY105" s="228"/>
      <c r="AZ105" s="104"/>
      <c r="BA105" s="56"/>
      <c r="BB105" s="56">
        <f>IF(AH105="","",$X105*AH105)</f>
        <v>0</v>
      </c>
      <c r="BC105" s="56"/>
      <c r="BD105" s="56"/>
      <c r="BE105" s="56"/>
      <c r="BF105" s="56"/>
      <c r="BG105" s="56"/>
      <c r="BH105" s="56"/>
      <c r="BI105" s="56"/>
      <c r="BJ105" s="56"/>
      <c r="BK105" s="56"/>
      <c r="BL105" s="56"/>
      <c r="BM105" s="56"/>
      <c r="BN105" s="56"/>
      <c r="BO105" s="56"/>
      <c r="BP105" s="56"/>
      <c r="BQ105" s="56"/>
      <c r="BR105" s="56">
        <f>IF(AX105="","",$X105*AX105)</f>
        <v>0</v>
      </c>
      <c r="BS105" s="56"/>
    </row>
    <row r="106" ht="21.0" customHeight="1">
      <c r="A106" s="107"/>
      <c r="B106" s="110" t="s">
        <v>365</v>
      </c>
      <c r="C106" s="86" t="s">
        <v>362</v>
      </c>
      <c r="D106" s="186"/>
      <c r="E106" s="168" t="s">
        <v>181</v>
      </c>
      <c r="F106" s="86">
        <v>50.0</v>
      </c>
      <c r="G106" s="89">
        <v>260.0</v>
      </c>
      <c r="H106" s="90"/>
      <c r="I106" s="91"/>
      <c r="J106" s="109"/>
      <c r="K106" s="93"/>
      <c r="L106" s="94"/>
      <c r="M106" s="95"/>
      <c r="N106" s="96"/>
      <c r="O106" s="97"/>
      <c r="P106" s="98"/>
      <c r="Q106" s="99"/>
      <c r="R106" s="100"/>
      <c r="S106" s="226"/>
      <c r="T106" s="101"/>
      <c r="U106" s="247"/>
      <c r="V106" s="235">
        <f t="shared" si="116"/>
        <v>0</v>
      </c>
      <c r="W106" s="236">
        <f t="shared" si="117"/>
        <v>0</v>
      </c>
      <c r="X106" s="58">
        <f t="shared" si="118"/>
        <v>0</v>
      </c>
      <c r="Y106" s="58"/>
      <c r="Z106" s="56">
        <f t="shared" ref="Z106:Z107" si="132">X106*10</f>
        <v>0</v>
      </c>
      <c r="AA106" s="56">
        <f>X106*25</f>
        <v>0</v>
      </c>
      <c r="AB106" s="56">
        <f>X106*15</f>
        <v>0</v>
      </c>
      <c r="AC106" s="56"/>
      <c r="AD106" s="56"/>
      <c r="AE106" s="56"/>
      <c r="AF106" s="106"/>
      <c r="AG106" s="228">
        <v>27.0</v>
      </c>
      <c r="AH106" s="228">
        <v>23.0</v>
      </c>
      <c r="AI106" s="56"/>
      <c r="AJ106" s="56"/>
      <c r="AK106" s="56"/>
      <c r="AL106" s="56"/>
      <c r="AM106" s="56"/>
      <c r="AN106" s="56"/>
      <c r="AO106" s="56"/>
      <c r="AP106" s="56"/>
      <c r="AQ106" s="56"/>
      <c r="AR106" s="56"/>
      <c r="AS106" s="56"/>
      <c r="AT106" s="56"/>
      <c r="AU106" s="56"/>
      <c r="AV106" s="56"/>
      <c r="AW106" s="56"/>
      <c r="AX106" s="228">
        <v>50.0</v>
      </c>
      <c r="AY106" s="228"/>
      <c r="AZ106" s="104"/>
      <c r="BA106" s="56">
        <f t="shared" ref="BA106:BR106" si="131">IF(AG106="","",$X106*AG106)</f>
        <v>0</v>
      </c>
      <c r="BB106" s="56">
        <f t="shared" si="131"/>
        <v>0</v>
      </c>
      <c r="BC106" s="56" t="str">
        <f t="shared" si="131"/>
        <v/>
      </c>
      <c r="BD106" s="56" t="str">
        <f t="shared" si="131"/>
        <v/>
      </c>
      <c r="BE106" s="56" t="str">
        <f t="shared" si="131"/>
        <v/>
      </c>
      <c r="BF106" s="56" t="str">
        <f t="shared" si="131"/>
        <v/>
      </c>
      <c r="BG106" s="56" t="str">
        <f t="shared" si="131"/>
        <v/>
      </c>
      <c r="BH106" s="56" t="str">
        <f t="shared" si="131"/>
        <v/>
      </c>
      <c r="BI106" s="56" t="str">
        <f t="shared" si="131"/>
        <v/>
      </c>
      <c r="BJ106" s="56" t="str">
        <f t="shared" si="131"/>
        <v/>
      </c>
      <c r="BK106" s="56" t="str">
        <f t="shared" si="131"/>
        <v/>
      </c>
      <c r="BL106" s="56" t="str">
        <f t="shared" si="131"/>
        <v/>
      </c>
      <c r="BM106" s="56" t="str">
        <f t="shared" si="131"/>
        <v/>
      </c>
      <c r="BN106" s="56" t="str">
        <f t="shared" si="131"/>
        <v/>
      </c>
      <c r="BO106" s="56" t="str">
        <f t="shared" si="131"/>
        <v/>
      </c>
      <c r="BP106" s="56" t="str">
        <f t="shared" si="131"/>
        <v/>
      </c>
      <c r="BQ106" s="56" t="str">
        <f t="shared" si="131"/>
        <v/>
      </c>
      <c r="BR106" s="56">
        <f t="shared" si="131"/>
        <v>0</v>
      </c>
      <c r="BS106" s="56"/>
    </row>
    <row r="107" ht="21.0" customHeight="1">
      <c r="A107" s="112"/>
      <c r="B107" s="246" t="s">
        <v>366</v>
      </c>
      <c r="C107" s="144" t="s">
        <v>367</v>
      </c>
      <c r="D107" s="145" t="s">
        <v>120</v>
      </c>
      <c r="E107" s="189" t="s">
        <v>181</v>
      </c>
      <c r="F107" s="144">
        <v>50.0</v>
      </c>
      <c r="G107" s="89">
        <v>1225.0</v>
      </c>
      <c r="H107" s="147"/>
      <c r="I107" s="148"/>
      <c r="J107" s="149"/>
      <c r="K107" s="150"/>
      <c r="L107" s="151"/>
      <c r="M107" s="152"/>
      <c r="N107" s="153"/>
      <c r="O107" s="154"/>
      <c r="P107" s="155"/>
      <c r="Q107" s="156"/>
      <c r="R107" s="157"/>
      <c r="S107" s="234"/>
      <c r="T107" s="158"/>
      <c r="U107" s="227"/>
      <c r="V107" s="235">
        <f t="shared" si="116"/>
        <v>0</v>
      </c>
      <c r="W107" s="236">
        <f t="shared" si="117"/>
        <v>0</v>
      </c>
      <c r="X107" s="58">
        <f t="shared" si="118"/>
        <v>0</v>
      </c>
      <c r="Y107" s="58"/>
      <c r="Z107" s="244">
        <f t="shared" si="132"/>
        <v>0</v>
      </c>
      <c r="AA107" s="244">
        <f>X107*20</f>
        <v>0</v>
      </c>
      <c r="AB107" s="244">
        <f>X107*10</f>
        <v>0</v>
      </c>
      <c r="AC107" s="244">
        <f>X107*5</f>
        <v>0</v>
      </c>
      <c r="AD107" s="244">
        <f>X107*5</f>
        <v>0</v>
      </c>
      <c r="AE107" s="58"/>
      <c r="AF107" s="106"/>
      <c r="AG107" s="56"/>
      <c r="AH107" s="228">
        <v>5.0</v>
      </c>
      <c r="AI107" s="228">
        <v>5.0</v>
      </c>
      <c r="AJ107" s="228">
        <v>11.0</v>
      </c>
      <c r="AK107" s="228">
        <v>4.0</v>
      </c>
      <c r="AL107" s="228">
        <v>5.0</v>
      </c>
      <c r="AM107" s="228">
        <v>3.0</v>
      </c>
      <c r="AN107" s="228">
        <v>4.0</v>
      </c>
      <c r="AO107" s="56"/>
      <c r="AP107" s="56"/>
      <c r="AQ107" s="56"/>
      <c r="AR107" s="56"/>
      <c r="AS107" s="56"/>
      <c r="AT107" s="56"/>
      <c r="AU107" s="56"/>
      <c r="AV107" s="56"/>
      <c r="AW107" s="56"/>
      <c r="AX107" s="228">
        <v>133.0</v>
      </c>
      <c r="AY107" s="228"/>
      <c r="AZ107" s="104"/>
      <c r="BA107" s="56" t="str">
        <f t="shared" ref="BA107:BR107" si="133">IF(AG107="","",$X107*AG107)</f>
        <v/>
      </c>
      <c r="BB107" s="56">
        <f t="shared" si="133"/>
        <v>0</v>
      </c>
      <c r="BC107" s="56">
        <f t="shared" si="133"/>
        <v>0</v>
      </c>
      <c r="BD107" s="56">
        <f t="shared" si="133"/>
        <v>0</v>
      </c>
      <c r="BE107" s="56">
        <f t="shared" si="133"/>
        <v>0</v>
      </c>
      <c r="BF107" s="56">
        <f t="shared" si="133"/>
        <v>0</v>
      </c>
      <c r="BG107" s="56">
        <f t="shared" si="133"/>
        <v>0</v>
      </c>
      <c r="BH107" s="56">
        <f t="shared" si="133"/>
        <v>0</v>
      </c>
      <c r="BI107" s="56" t="str">
        <f t="shared" si="133"/>
        <v/>
      </c>
      <c r="BJ107" s="56" t="str">
        <f t="shared" si="133"/>
        <v/>
      </c>
      <c r="BK107" s="56" t="str">
        <f t="shared" si="133"/>
        <v/>
      </c>
      <c r="BL107" s="56" t="str">
        <f t="shared" si="133"/>
        <v/>
      </c>
      <c r="BM107" s="56" t="str">
        <f t="shared" si="133"/>
        <v/>
      </c>
      <c r="BN107" s="56" t="str">
        <f t="shared" si="133"/>
        <v/>
      </c>
      <c r="BO107" s="56" t="str">
        <f t="shared" si="133"/>
        <v/>
      </c>
      <c r="BP107" s="56" t="str">
        <f t="shared" si="133"/>
        <v/>
      </c>
      <c r="BQ107" s="56" t="str">
        <f t="shared" si="133"/>
        <v/>
      </c>
      <c r="BR107" s="56">
        <f t="shared" si="133"/>
        <v>0</v>
      </c>
      <c r="BS107" s="56"/>
    </row>
    <row r="108" ht="12.0" customHeight="1">
      <c r="A108" s="248"/>
      <c r="B108" s="249"/>
      <c r="C108" s="66"/>
      <c r="D108" s="66"/>
      <c r="E108" s="220"/>
      <c r="F108" s="221"/>
      <c r="G108" s="66"/>
      <c r="H108" s="250"/>
      <c r="I108" s="250"/>
      <c r="J108" s="250"/>
      <c r="K108" s="250"/>
      <c r="L108" s="250"/>
      <c r="M108" s="250"/>
      <c r="N108" s="251"/>
      <c r="O108" s="250"/>
      <c r="P108" s="252"/>
      <c r="Q108" s="250"/>
      <c r="R108" s="250"/>
      <c r="S108" s="250"/>
      <c r="T108" s="250"/>
      <c r="U108" s="250"/>
      <c r="V108" s="253"/>
      <c r="W108" s="253"/>
      <c r="X108" s="253"/>
      <c r="Y108" s="221"/>
      <c r="Z108" s="221"/>
      <c r="AA108" s="221"/>
      <c r="AB108" s="221"/>
      <c r="AC108" s="221"/>
      <c r="AD108" s="221"/>
      <c r="AE108" s="254"/>
      <c r="AF108" s="255"/>
      <c r="AG108" s="256"/>
      <c r="AH108" s="256"/>
      <c r="AI108" s="256"/>
      <c r="AJ108" s="256"/>
      <c r="AK108" s="256"/>
      <c r="AL108" s="256"/>
      <c r="AM108" s="256"/>
      <c r="AN108" s="256"/>
      <c r="AO108" s="256"/>
      <c r="AP108" s="256"/>
      <c r="AQ108" s="256"/>
      <c r="AR108" s="256"/>
      <c r="AS108" s="256"/>
      <c r="AT108" s="256"/>
      <c r="AU108" s="256"/>
      <c r="AV108" s="256"/>
      <c r="AW108" s="256"/>
      <c r="AX108" s="256"/>
      <c r="AY108" s="256"/>
      <c r="AZ108" s="248"/>
      <c r="BA108" s="256"/>
      <c r="BB108" s="256"/>
      <c r="BC108" s="256"/>
      <c r="BD108" s="256"/>
      <c r="BE108" s="256"/>
      <c r="BF108" s="256"/>
      <c r="BG108" s="256"/>
      <c r="BH108" s="256"/>
      <c r="BI108" s="256"/>
      <c r="BJ108" s="256"/>
      <c r="BK108" s="256"/>
      <c r="BL108" s="256"/>
      <c r="BM108" s="256"/>
      <c r="BN108" s="256"/>
      <c r="BO108" s="256"/>
      <c r="BP108" s="256"/>
      <c r="BQ108" s="256"/>
      <c r="BR108" s="256"/>
      <c r="BS108" s="256"/>
    </row>
    <row r="109" ht="21.0" customHeight="1">
      <c r="A109" s="257" t="s">
        <v>368</v>
      </c>
      <c r="B109" s="122" t="s">
        <v>369</v>
      </c>
      <c r="C109" s="123" t="s">
        <v>71</v>
      </c>
      <c r="D109" s="184"/>
      <c r="E109" s="167" t="s">
        <v>370</v>
      </c>
      <c r="F109" s="167">
        <v>20.0</v>
      </c>
      <c r="G109" s="258">
        <v>82.5</v>
      </c>
      <c r="H109" s="127"/>
      <c r="I109" s="128"/>
      <c r="J109" s="129"/>
      <c r="K109" s="130"/>
      <c r="L109" s="131"/>
      <c r="M109" s="132"/>
      <c r="N109" s="133"/>
      <c r="O109" s="134"/>
      <c r="P109" s="135"/>
      <c r="Q109" s="136"/>
      <c r="R109" s="137"/>
      <c r="S109" s="242"/>
      <c r="T109" s="138"/>
      <c r="U109" s="227"/>
      <c r="V109" s="243">
        <f t="shared" ref="V109:V140" si="135">SUM(H109:U109)*G110</f>
        <v>0</v>
      </c>
      <c r="W109" s="25">
        <f t="shared" ref="W109:W140" si="136">SUM(H109:U109)*F109</f>
        <v>0</v>
      </c>
      <c r="X109" s="139">
        <f t="shared" ref="X109:X140" si="137">SUM(H109:U109)</f>
        <v>0</v>
      </c>
      <c r="Y109" s="139"/>
      <c r="Z109" s="139">
        <f>$X109*20</f>
        <v>0</v>
      </c>
      <c r="AA109" s="139"/>
      <c r="AB109" s="139"/>
      <c r="AC109" s="139"/>
      <c r="AD109" s="139"/>
      <c r="AE109" s="139"/>
      <c r="AF109" s="106"/>
      <c r="AG109" s="228">
        <v>20.0</v>
      </c>
      <c r="AH109" s="228">
        <v>0.0</v>
      </c>
      <c r="AI109" s="56"/>
      <c r="AJ109" s="56"/>
      <c r="AK109" s="56"/>
      <c r="AL109" s="56"/>
      <c r="AM109" s="56"/>
      <c r="AN109" s="56"/>
      <c r="AO109" s="56"/>
      <c r="AP109" s="56"/>
      <c r="AQ109" s="56"/>
      <c r="AR109" s="56"/>
      <c r="AS109" s="56"/>
      <c r="AT109" s="56"/>
      <c r="AU109" s="56"/>
      <c r="AV109" s="56"/>
      <c r="AW109" s="56"/>
      <c r="AX109" s="56"/>
      <c r="AY109" s="56"/>
      <c r="AZ109" s="104"/>
      <c r="BA109" s="56">
        <f t="shared" ref="BA109:BR109" si="134">IF(AG109="","",$X109*AG109)</f>
        <v>0</v>
      </c>
      <c r="BB109" s="56">
        <f t="shared" si="134"/>
        <v>0</v>
      </c>
      <c r="BC109" s="56" t="str">
        <f t="shared" si="134"/>
        <v/>
      </c>
      <c r="BD109" s="56" t="str">
        <f t="shared" si="134"/>
        <v/>
      </c>
      <c r="BE109" s="56" t="str">
        <f t="shared" si="134"/>
        <v/>
      </c>
      <c r="BF109" s="56" t="str">
        <f t="shared" si="134"/>
        <v/>
      </c>
      <c r="BG109" s="56" t="str">
        <f t="shared" si="134"/>
        <v/>
      </c>
      <c r="BH109" s="56" t="str">
        <f t="shared" si="134"/>
        <v/>
      </c>
      <c r="BI109" s="56" t="str">
        <f t="shared" si="134"/>
        <v/>
      </c>
      <c r="BJ109" s="56" t="str">
        <f t="shared" si="134"/>
        <v/>
      </c>
      <c r="BK109" s="56" t="str">
        <f t="shared" si="134"/>
        <v/>
      </c>
      <c r="BL109" s="56" t="str">
        <f t="shared" si="134"/>
        <v/>
      </c>
      <c r="BM109" s="56" t="str">
        <f t="shared" si="134"/>
        <v/>
      </c>
      <c r="BN109" s="56" t="str">
        <f t="shared" si="134"/>
        <v/>
      </c>
      <c r="BO109" s="56" t="str">
        <f t="shared" si="134"/>
        <v/>
      </c>
      <c r="BP109" s="56" t="str">
        <f t="shared" si="134"/>
        <v/>
      </c>
      <c r="BQ109" s="56" t="str">
        <f t="shared" si="134"/>
        <v/>
      </c>
      <c r="BR109" s="56" t="str">
        <f t="shared" si="134"/>
        <v/>
      </c>
      <c r="BS109" s="56"/>
    </row>
    <row r="110" ht="21.0" customHeight="1">
      <c r="A110" s="107"/>
      <c r="B110" s="110" t="s">
        <v>371</v>
      </c>
      <c r="C110" s="86" t="s">
        <v>207</v>
      </c>
      <c r="D110" s="186"/>
      <c r="E110" s="168" t="s">
        <v>121</v>
      </c>
      <c r="F110" s="168">
        <v>15.0</v>
      </c>
      <c r="G110" s="259">
        <v>82.5</v>
      </c>
      <c r="H110" s="90"/>
      <c r="I110" s="91"/>
      <c r="J110" s="109"/>
      <c r="K110" s="93"/>
      <c r="L110" s="94"/>
      <c r="M110" s="95"/>
      <c r="N110" s="96"/>
      <c r="O110" s="97"/>
      <c r="P110" s="98"/>
      <c r="Q110" s="99"/>
      <c r="R110" s="100"/>
      <c r="S110" s="226"/>
      <c r="T110" s="101"/>
      <c r="U110" s="227"/>
      <c r="V110" s="23">
        <f t="shared" si="135"/>
        <v>0</v>
      </c>
      <c r="W110" s="25">
        <f t="shared" si="136"/>
        <v>0</v>
      </c>
      <c r="X110" s="56">
        <f t="shared" si="137"/>
        <v>0</v>
      </c>
      <c r="Y110" s="56"/>
      <c r="Z110" s="56">
        <f>$X110*15</f>
        <v>0</v>
      </c>
      <c r="AA110" s="56"/>
      <c r="AB110" s="56"/>
      <c r="AC110" s="56"/>
      <c r="AD110" s="56"/>
      <c r="AE110" s="56"/>
      <c r="AF110" s="106"/>
      <c r="AG110" s="228">
        <v>8.0</v>
      </c>
      <c r="AH110" s="228">
        <v>7.0</v>
      </c>
      <c r="AI110" s="56"/>
      <c r="AJ110" s="56"/>
      <c r="AK110" s="56"/>
      <c r="AL110" s="56"/>
      <c r="AM110" s="56"/>
      <c r="AN110" s="56"/>
      <c r="AO110" s="56"/>
      <c r="AP110" s="56"/>
      <c r="AQ110" s="56"/>
      <c r="AR110" s="56"/>
      <c r="AS110" s="56"/>
      <c r="AT110" s="56"/>
      <c r="AU110" s="56"/>
      <c r="AV110" s="56"/>
      <c r="AW110" s="56"/>
      <c r="AX110" s="56"/>
      <c r="AY110" s="56"/>
      <c r="AZ110" s="104"/>
      <c r="BA110" s="56">
        <f t="shared" ref="BA110:BR110" si="138">IF(AG110="","",$X110*AG110)</f>
        <v>0</v>
      </c>
      <c r="BB110" s="56">
        <f t="shared" si="138"/>
        <v>0</v>
      </c>
      <c r="BC110" s="56" t="str">
        <f t="shared" si="138"/>
        <v/>
      </c>
      <c r="BD110" s="56" t="str">
        <f t="shared" si="138"/>
        <v/>
      </c>
      <c r="BE110" s="56" t="str">
        <f t="shared" si="138"/>
        <v/>
      </c>
      <c r="BF110" s="56" t="str">
        <f t="shared" si="138"/>
        <v/>
      </c>
      <c r="BG110" s="56" t="str">
        <f t="shared" si="138"/>
        <v/>
      </c>
      <c r="BH110" s="56" t="str">
        <f t="shared" si="138"/>
        <v/>
      </c>
      <c r="BI110" s="56" t="str">
        <f t="shared" si="138"/>
        <v/>
      </c>
      <c r="BJ110" s="56" t="str">
        <f t="shared" si="138"/>
        <v/>
      </c>
      <c r="BK110" s="56" t="str">
        <f t="shared" si="138"/>
        <v/>
      </c>
      <c r="BL110" s="56" t="str">
        <f t="shared" si="138"/>
        <v/>
      </c>
      <c r="BM110" s="56" t="str">
        <f t="shared" si="138"/>
        <v/>
      </c>
      <c r="BN110" s="56" t="str">
        <f t="shared" si="138"/>
        <v/>
      </c>
      <c r="BO110" s="56" t="str">
        <f t="shared" si="138"/>
        <v/>
      </c>
      <c r="BP110" s="56" t="str">
        <f t="shared" si="138"/>
        <v/>
      </c>
      <c r="BQ110" s="56" t="str">
        <f t="shared" si="138"/>
        <v/>
      </c>
      <c r="BR110" s="56" t="str">
        <f t="shared" si="138"/>
        <v/>
      </c>
      <c r="BS110" s="56"/>
    </row>
    <row r="111" ht="21.0" customHeight="1">
      <c r="A111" s="107"/>
      <c r="B111" s="110" t="s">
        <v>372</v>
      </c>
      <c r="C111" s="86" t="s">
        <v>72</v>
      </c>
      <c r="D111" s="186"/>
      <c r="E111" s="168" t="s">
        <v>143</v>
      </c>
      <c r="F111" s="168">
        <v>10.0</v>
      </c>
      <c r="G111" s="259">
        <v>82.5</v>
      </c>
      <c r="H111" s="90"/>
      <c r="I111" s="91"/>
      <c r="J111" s="109"/>
      <c r="K111" s="93"/>
      <c r="L111" s="94"/>
      <c r="M111" s="95"/>
      <c r="N111" s="96"/>
      <c r="O111" s="97"/>
      <c r="P111" s="98"/>
      <c r="Q111" s="99"/>
      <c r="R111" s="100"/>
      <c r="S111" s="226"/>
      <c r="T111" s="101"/>
      <c r="U111" s="227"/>
      <c r="V111" s="23">
        <f t="shared" si="135"/>
        <v>0</v>
      </c>
      <c r="W111" s="25">
        <f t="shared" si="136"/>
        <v>0</v>
      </c>
      <c r="X111" s="56">
        <f t="shared" si="137"/>
        <v>0</v>
      </c>
      <c r="Y111" s="56"/>
      <c r="Z111" s="56"/>
      <c r="AA111" s="56">
        <f t="shared" ref="AA111:AA116" si="140">$X111*10</f>
        <v>0</v>
      </c>
      <c r="AB111" s="56"/>
      <c r="AC111" s="56"/>
      <c r="AD111" s="56"/>
      <c r="AE111" s="56"/>
      <c r="AF111" s="106"/>
      <c r="AG111" s="228">
        <v>4.0</v>
      </c>
      <c r="AH111" s="228">
        <v>6.0</v>
      </c>
      <c r="AI111" s="56"/>
      <c r="AJ111" s="56"/>
      <c r="AK111" s="56"/>
      <c r="AL111" s="56"/>
      <c r="AM111" s="56"/>
      <c r="AN111" s="56"/>
      <c r="AO111" s="56"/>
      <c r="AP111" s="56"/>
      <c r="AQ111" s="56"/>
      <c r="AR111" s="56"/>
      <c r="AS111" s="56"/>
      <c r="AT111" s="56"/>
      <c r="AU111" s="56"/>
      <c r="AV111" s="56"/>
      <c r="AW111" s="56"/>
      <c r="AX111" s="228">
        <v>10.0</v>
      </c>
      <c r="AY111" s="228"/>
      <c r="AZ111" s="104"/>
      <c r="BA111" s="56">
        <f t="shared" ref="BA111:BR111" si="139">IF(AG111="","",$X111*AG111)</f>
        <v>0</v>
      </c>
      <c r="BB111" s="56">
        <f t="shared" si="139"/>
        <v>0</v>
      </c>
      <c r="BC111" s="56" t="str">
        <f t="shared" si="139"/>
        <v/>
      </c>
      <c r="BD111" s="56" t="str">
        <f t="shared" si="139"/>
        <v/>
      </c>
      <c r="BE111" s="56" t="str">
        <f t="shared" si="139"/>
        <v/>
      </c>
      <c r="BF111" s="56" t="str">
        <f t="shared" si="139"/>
        <v/>
      </c>
      <c r="BG111" s="56" t="str">
        <f t="shared" si="139"/>
        <v/>
      </c>
      <c r="BH111" s="56" t="str">
        <f t="shared" si="139"/>
        <v/>
      </c>
      <c r="BI111" s="56" t="str">
        <f t="shared" si="139"/>
        <v/>
      </c>
      <c r="BJ111" s="56" t="str">
        <f t="shared" si="139"/>
        <v/>
      </c>
      <c r="BK111" s="56" t="str">
        <f t="shared" si="139"/>
        <v/>
      </c>
      <c r="BL111" s="56" t="str">
        <f t="shared" si="139"/>
        <v/>
      </c>
      <c r="BM111" s="56" t="str">
        <f t="shared" si="139"/>
        <v/>
      </c>
      <c r="BN111" s="56" t="str">
        <f t="shared" si="139"/>
        <v/>
      </c>
      <c r="BO111" s="56" t="str">
        <f t="shared" si="139"/>
        <v/>
      </c>
      <c r="BP111" s="56" t="str">
        <f t="shared" si="139"/>
        <v/>
      </c>
      <c r="BQ111" s="56" t="str">
        <f t="shared" si="139"/>
        <v/>
      </c>
      <c r="BR111" s="56">
        <f t="shared" si="139"/>
        <v>0</v>
      </c>
      <c r="BS111" s="56"/>
    </row>
    <row r="112" ht="21.0" customHeight="1">
      <c r="A112" s="107"/>
      <c r="B112" s="110" t="s">
        <v>373</v>
      </c>
      <c r="C112" s="86" t="s">
        <v>306</v>
      </c>
      <c r="D112" s="186"/>
      <c r="E112" s="168" t="s">
        <v>143</v>
      </c>
      <c r="F112" s="168">
        <v>10.0</v>
      </c>
      <c r="G112" s="259">
        <v>85.0</v>
      </c>
      <c r="H112" s="90"/>
      <c r="I112" s="91"/>
      <c r="J112" s="109"/>
      <c r="K112" s="93"/>
      <c r="L112" s="94"/>
      <c r="M112" s="95"/>
      <c r="N112" s="96"/>
      <c r="O112" s="97"/>
      <c r="P112" s="98"/>
      <c r="Q112" s="99"/>
      <c r="R112" s="100"/>
      <c r="S112" s="226"/>
      <c r="T112" s="101"/>
      <c r="U112" s="227"/>
      <c r="V112" s="23">
        <f t="shared" si="135"/>
        <v>0</v>
      </c>
      <c r="W112" s="25">
        <f t="shared" si="136"/>
        <v>0</v>
      </c>
      <c r="X112" s="56">
        <f t="shared" si="137"/>
        <v>0</v>
      </c>
      <c r="Y112" s="56"/>
      <c r="Z112" s="56"/>
      <c r="AA112" s="56">
        <f t="shared" si="140"/>
        <v>0</v>
      </c>
      <c r="AB112" s="56"/>
      <c r="AC112" s="56"/>
      <c r="AD112" s="56"/>
      <c r="AE112" s="56"/>
      <c r="AF112" s="106"/>
      <c r="AG112" s="56"/>
      <c r="AH112" s="228">
        <v>6.0</v>
      </c>
      <c r="AI112" s="228">
        <v>4.0</v>
      </c>
      <c r="AJ112" s="56"/>
      <c r="AK112" s="56"/>
      <c r="AL112" s="56"/>
      <c r="AM112" s="56"/>
      <c r="AN112" s="56"/>
      <c r="AO112" s="56"/>
      <c r="AP112" s="56"/>
      <c r="AQ112" s="56"/>
      <c r="AR112" s="56"/>
      <c r="AS112" s="56"/>
      <c r="AT112" s="56"/>
      <c r="AU112" s="56"/>
      <c r="AV112" s="56"/>
      <c r="AW112" s="56"/>
      <c r="AX112" s="228">
        <v>10.0</v>
      </c>
      <c r="AY112" s="228"/>
      <c r="AZ112" s="104"/>
      <c r="BA112" s="56" t="str">
        <f t="shared" ref="BA112:BR112" si="141">IF(AG112="","",$X112*AG112)</f>
        <v/>
      </c>
      <c r="BB112" s="56">
        <f t="shared" si="141"/>
        <v>0</v>
      </c>
      <c r="BC112" s="56">
        <f t="shared" si="141"/>
        <v>0</v>
      </c>
      <c r="BD112" s="56" t="str">
        <f t="shared" si="141"/>
        <v/>
      </c>
      <c r="BE112" s="56" t="str">
        <f t="shared" si="141"/>
        <v/>
      </c>
      <c r="BF112" s="56" t="str">
        <f t="shared" si="141"/>
        <v/>
      </c>
      <c r="BG112" s="56" t="str">
        <f t="shared" si="141"/>
        <v/>
      </c>
      <c r="BH112" s="56" t="str">
        <f t="shared" si="141"/>
        <v/>
      </c>
      <c r="BI112" s="56" t="str">
        <f t="shared" si="141"/>
        <v/>
      </c>
      <c r="BJ112" s="56" t="str">
        <f t="shared" si="141"/>
        <v/>
      </c>
      <c r="BK112" s="56" t="str">
        <f t="shared" si="141"/>
        <v/>
      </c>
      <c r="BL112" s="56" t="str">
        <f t="shared" si="141"/>
        <v/>
      </c>
      <c r="BM112" s="56" t="str">
        <f t="shared" si="141"/>
        <v/>
      </c>
      <c r="BN112" s="56" t="str">
        <f t="shared" si="141"/>
        <v/>
      </c>
      <c r="BO112" s="56" t="str">
        <f t="shared" si="141"/>
        <v/>
      </c>
      <c r="BP112" s="56" t="str">
        <f t="shared" si="141"/>
        <v/>
      </c>
      <c r="BQ112" s="56" t="str">
        <f t="shared" si="141"/>
        <v/>
      </c>
      <c r="BR112" s="56">
        <f t="shared" si="141"/>
        <v>0</v>
      </c>
      <c r="BS112" s="56"/>
    </row>
    <row r="113" ht="21.0" customHeight="1">
      <c r="A113" s="107"/>
      <c r="B113" s="110" t="s">
        <v>374</v>
      </c>
      <c r="C113" s="86" t="s">
        <v>306</v>
      </c>
      <c r="D113" s="186"/>
      <c r="E113" s="168" t="s">
        <v>375</v>
      </c>
      <c r="F113" s="168">
        <v>10.0</v>
      </c>
      <c r="G113" s="259">
        <v>90.0</v>
      </c>
      <c r="H113" s="90"/>
      <c r="I113" s="91"/>
      <c r="J113" s="109"/>
      <c r="K113" s="93"/>
      <c r="L113" s="94"/>
      <c r="M113" s="95"/>
      <c r="N113" s="96"/>
      <c r="O113" s="97"/>
      <c r="P113" s="98"/>
      <c r="Q113" s="99"/>
      <c r="R113" s="100"/>
      <c r="S113" s="226"/>
      <c r="T113" s="101"/>
      <c r="U113" s="227"/>
      <c r="V113" s="23">
        <f t="shared" si="135"/>
        <v>0</v>
      </c>
      <c r="W113" s="25">
        <f t="shared" si="136"/>
        <v>0</v>
      </c>
      <c r="X113" s="56">
        <f t="shared" si="137"/>
        <v>0</v>
      </c>
      <c r="Y113" s="56"/>
      <c r="Z113" s="56"/>
      <c r="AA113" s="56">
        <f t="shared" si="140"/>
        <v>0</v>
      </c>
      <c r="AB113" s="56"/>
      <c r="AC113" s="56"/>
      <c r="AD113" s="56"/>
      <c r="AE113" s="56"/>
      <c r="AF113" s="106"/>
      <c r="AG113" s="228">
        <v>10.0</v>
      </c>
      <c r="AH113" s="56"/>
      <c r="AI113" s="56"/>
      <c r="AJ113" s="56"/>
      <c r="AK113" s="56"/>
      <c r="AL113" s="56"/>
      <c r="AM113" s="56"/>
      <c r="AN113" s="56"/>
      <c r="AO113" s="56"/>
      <c r="AP113" s="56"/>
      <c r="AQ113" s="56"/>
      <c r="AR113" s="56"/>
      <c r="AS113" s="56"/>
      <c r="AT113" s="56"/>
      <c r="AU113" s="56"/>
      <c r="AV113" s="56"/>
      <c r="AW113" s="56"/>
      <c r="AX113" s="228">
        <v>10.0</v>
      </c>
      <c r="AY113" s="228"/>
      <c r="AZ113" s="104"/>
      <c r="BA113" s="56">
        <f t="shared" ref="BA113:BR113" si="142">IF(AG113="","",$X113*AG113)</f>
        <v>0</v>
      </c>
      <c r="BB113" s="56" t="str">
        <f t="shared" si="142"/>
        <v/>
      </c>
      <c r="BC113" s="56" t="str">
        <f t="shared" si="142"/>
        <v/>
      </c>
      <c r="BD113" s="56" t="str">
        <f t="shared" si="142"/>
        <v/>
      </c>
      <c r="BE113" s="56" t="str">
        <f t="shared" si="142"/>
        <v/>
      </c>
      <c r="BF113" s="56" t="str">
        <f t="shared" si="142"/>
        <v/>
      </c>
      <c r="BG113" s="56" t="str">
        <f t="shared" si="142"/>
        <v/>
      </c>
      <c r="BH113" s="56" t="str">
        <f t="shared" si="142"/>
        <v/>
      </c>
      <c r="BI113" s="56" t="str">
        <f t="shared" si="142"/>
        <v/>
      </c>
      <c r="BJ113" s="56" t="str">
        <f t="shared" si="142"/>
        <v/>
      </c>
      <c r="BK113" s="56" t="str">
        <f t="shared" si="142"/>
        <v/>
      </c>
      <c r="BL113" s="56" t="str">
        <f t="shared" si="142"/>
        <v/>
      </c>
      <c r="BM113" s="56" t="str">
        <f t="shared" si="142"/>
        <v/>
      </c>
      <c r="BN113" s="56" t="str">
        <f t="shared" si="142"/>
        <v/>
      </c>
      <c r="BO113" s="56" t="str">
        <f t="shared" si="142"/>
        <v/>
      </c>
      <c r="BP113" s="56" t="str">
        <f t="shared" si="142"/>
        <v/>
      </c>
      <c r="BQ113" s="56" t="str">
        <f t="shared" si="142"/>
        <v/>
      </c>
      <c r="BR113" s="56">
        <f t="shared" si="142"/>
        <v>0</v>
      </c>
      <c r="BS113" s="56"/>
    </row>
    <row r="114" ht="21.0" customHeight="1">
      <c r="A114" s="107"/>
      <c r="B114" s="110" t="s">
        <v>376</v>
      </c>
      <c r="C114" s="86" t="s">
        <v>306</v>
      </c>
      <c r="D114" s="186"/>
      <c r="E114" s="168" t="s">
        <v>375</v>
      </c>
      <c r="F114" s="168">
        <v>10.0</v>
      </c>
      <c r="G114" s="259">
        <v>90.0</v>
      </c>
      <c r="H114" s="90"/>
      <c r="I114" s="91"/>
      <c r="J114" s="109"/>
      <c r="K114" s="93"/>
      <c r="L114" s="94"/>
      <c r="M114" s="95"/>
      <c r="N114" s="96"/>
      <c r="O114" s="97"/>
      <c r="P114" s="98"/>
      <c r="Q114" s="99"/>
      <c r="R114" s="100"/>
      <c r="S114" s="226"/>
      <c r="T114" s="101"/>
      <c r="U114" s="227"/>
      <c r="V114" s="23">
        <f t="shared" si="135"/>
        <v>0</v>
      </c>
      <c r="W114" s="25">
        <f t="shared" si="136"/>
        <v>0</v>
      </c>
      <c r="X114" s="56">
        <f t="shared" si="137"/>
        <v>0</v>
      </c>
      <c r="Y114" s="56"/>
      <c r="Z114" s="56"/>
      <c r="AA114" s="56">
        <f t="shared" si="140"/>
        <v>0</v>
      </c>
      <c r="AB114" s="56"/>
      <c r="AC114" s="56"/>
      <c r="AD114" s="56"/>
      <c r="AE114" s="56"/>
      <c r="AF114" s="106"/>
      <c r="AG114" s="56"/>
      <c r="AH114" s="228">
        <v>9.0</v>
      </c>
      <c r="AI114" s="228">
        <v>1.0</v>
      </c>
      <c r="AJ114" s="56"/>
      <c r="AK114" s="56"/>
      <c r="AL114" s="56"/>
      <c r="AM114" s="56"/>
      <c r="AN114" s="56"/>
      <c r="AO114" s="56"/>
      <c r="AP114" s="56"/>
      <c r="AQ114" s="56"/>
      <c r="AR114" s="56"/>
      <c r="AS114" s="56"/>
      <c r="AT114" s="56"/>
      <c r="AU114" s="56"/>
      <c r="AV114" s="56"/>
      <c r="AW114" s="56"/>
      <c r="AX114" s="228">
        <v>10.0</v>
      </c>
      <c r="AY114" s="228"/>
      <c r="AZ114" s="104"/>
      <c r="BA114" s="56" t="str">
        <f t="shared" ref="BA114:BR114" si="143">IF(AG114="","",$X114*AG114)</f>
        <v/>
      </c>
      <c r="BB114" s="56">
        <f t="shared" si="143"/>
        <v>0</v>
      </c>
      <c r="BC114" s="56">
        <f t="shared" si="143"/>
        <v>0</v>
      </c>
      <c r="BD114" s="56" t="str">
        <f t="shared" si="143"/>
        <v/>
      </c>
      <c r="BE114" s="56" t="str">
        <f t="shared" si="143"/>
        <v/>
      </c>
      <c r="BF114" s="56" t="str">
        <f t="shared" si="143"/>
        <v/>
      </c>
      <c r="BG114" s="56" t="str">
        <f t="shared" si="143"/>
        <v/>
      </c>
      <c r="BH114" s="56" t="str">
        <f t="shared" si="143"/>
        <v/>
      </c>
      <c r="BI114" s="56" t="str">
        <f t="shared" si="143"/>
        <v/>
      </c>
      <c r="BJ114" s="56" t="str">
        <f t="shared" si="143"/>
        <v/>
      </c>
      <c r="BK114" s="56" t="str">
        <f t="shared" si="143"/>
        <v/>
      </c>
      <c r="BL114" s="56" t="str">
        <f t="shared" si="143"/>
        <v/>
      </c>
      <c r="BM114" s="56" t="str">
        <f t="shared" si="143"/>
        <v/>
      </c>
      <c r="BN114" s="56" t="str">
        <f t="shared" si="143"/>
        <v/>
      </c>
      <c r="BO114" s="56" t="str">
        <f t="shared" si="143"/>
        <v/>
      </c>
      <c r="BP114" s="56" t="str">
        <f t="shared" si="143"/>
        <v/>
      </c>
      <c r="BQ114" s="56" t="str">
        <f t="shared" si="143"/>
        <v/>
      </c>
      <c r="BR114" s="56">
        <f t="shared" si="143"/>
        <v>0</v>
      </c>
      <c r="BS114" s="56"/>
    </row>
    <row r="115" ht="21.0" customHeight="1">
      <c r="A115" s="107"/>
      <c r="B115" s="110" t="s">
        <v>377</v>
      </c>
      <c r="C115" s="86" t="s">
        <v>306</v>
      </c>
      <c r="D115" s="186"/>
      <c r="E115" s="168" t="s">
        <v>143</v>
      </c>
      <c r="F115" s="168">
        <v>10.0</v>
      </c>
      <c r="G115" s="259">
        <v>90.0</v>
      </c>
      <c r="H115" s="90"/>
      <c r="I115" s="91"/>
      <c r="J115" s="109"/>
      <c r="K115" s="93"/>
      <c r="L115" s="94"/>
      <c r="M115" s="95"/>
      <c r="N115" s="96"/>
      <c r="O115" s="97"/>
      <c r="P115" s="98"/>
      <c r="Q115" s="99"/>
      <c r="R115" s="100"/>
      <c r="S115" s="226"/>
      <c r="T115" s="101"/>
      <c r="U115" s="227"/>
      <c r="V115" s="23">
        <f t="shared" si="135"/>
        <v>0</v>
      </c>
      <c r="W115" s="25">
        <f t="shared" si="136"/>
        <v>0</v>
      </c>
      <c r="X115" s="56">
        <f t="shared" si="137"/>
        <v>0</v>
      </c>
      <c r="Y115" s="56"/>
      <c r="Z115" s="56"/>
      <c r="AA115" s="56">
        <f t="shared" si="140"/>
        <v>0</v>
      </c>
      <c r="AB115" s="56"/>
      <c r="AC115" s="56"/>
      <c r="AD115" s="56"/>
      <c r="AE115" s="56"/>
      <c r="AF115" s="106"/>
      <c r="AG115" s="56"/>
      <c r="AH115" s="228">
        <v>8.0</v>
      </c>
      <c r="AI115" s="228">
        <v>2.0</v>
      </c>
      <c r="AJ115" s="56"/>
      <c r="AK115" s="56"/>
      <c r="AL115" s="56"/>
      <c r="AM115" s="56"/>
      <c r="AN115" s="56"/>
      <c r="AO115" s="56"/>
      <c r="AP115" s="56"/>
      <c r="AQ115" s="56"/>
      <c r="AR115" s="56"/>
      <c r="AS115" s="56"/>
      <c r="AT115" s="56"/>
      <c r="AU115" s="56"/>
      <c r="AV115" s="56"/>
      <c r="AW115" s="56"/>
      <c r="AX115" s="228">
        <v>10.0</v>
      </c>
      <c r="AY115" s="228"/>
      <c r="AZ115" s="104"/>
      <c r="BA115" s="56" t="str">
        <f t="shared" ref="BA115:BR115" si="144">IF(AG115="","",$X115*AG115)</f>
        <v/>
      </c>
      <c r="BB115" s="56">
        <f t="shared" si="144"/>
        <v>0</v>
      </c>
      <c r="BC115" s="56">
        <f t="shared" si="144"/>
        <v>0</v>
      </c>
      <c r="BD115" s="56" t="str">
        <f t="shared" si="144"/>
        <v/>
      </c>
      <c r="BE115" s="56" t="str">
        <f t="shared" si="144"/>
        <v/>
      </c>
      <c r="BF115" s="56" t="str">
        <f t="shared" si="144"/>
        <v/>
      </c>
      <c r="BG115" s="56" t="str">
        <f t="shared" si="144"/>
        <v/>
      </c>
      <c r="BH115" s="56" t="str">
        <f t="shared" si="144"/>
        <v/>
      </c>
      <c r="BI115" s="56" t="str">
        <f t="shared" si="144"/>
        <v/>
      </c>
      <c r="BJ115" s="56" t="str">
        <f t="shared" si="144"/>
        <v/>
      </c>
      <c r="BK115" s="56" t="str">
        <f t="shared" si="144"/>
        <v/>
      </c>
      <c r="BL115" s="56" t="str">
        <f t="shared" si="144"/>
        <v/>
      </c>
      <c r="BM115" s="56" t="str">
        <f t="shared" si="144"/>
        <v/>
      </c>
      <c r="BN115" s="56" t="str">
        <f t="shared" si="144"/>
        <v/>
      </c>
      <c r="BO115" s="56" t="str">
        <f t="shared" si="144"/>
        <v/>
      </c>
      <c r="BP115" s="56" t="str">
        <f t="shared" si="144"/>
        <v/>
      </c>
      <c r="BQ115" s="56" t="str">
        <f t="shared" si="144"/>
        <v/>
      </c>
      <c r="BR115" s="56">
        <f t="shared" si="144"/>
        <v>0</v>
      </c>
      <c r="BS115" s="56"/>
    </row>
    <row r="116" ht="21.0" customHeight="1">
      <c r="A116" s="107"/>
      <c r="B116" s="110" t="s">
        <v>378</v>
      </c>
      <c r="C116" s="86" t="s">
        <v>306</v>
      </c>
      <c r="D116" s="186"/>
      <c r="E116" s="168" t="s">
        <v>379</v>
      </c>
      <c r="F116" s="168">
        <v>10.0</v>
      </c>
      <c r="G116" s="259">
        <v>90.0</v>
      </c>
      <c r="H116" s="90"/>
      <c r="I116" s="91"/>
      <c r="J116" s="109"/>
      <c r="K116" s="93"/>
      <c r="L116" s="94"/>
      <c r="M116" s="95"/>
      <c r="N116" s="96"/>
      <c r="O116" s="97"/>
      <c r="P116" s="98"/>
      <c r="Q116" s="99"/>
      <c r="R116" s="100"/>
      <c r="S116" s="226"/>
      <c r="T116" s="101"/>
      <c r="U116" s="227"/>
      <c r="V116" s="23">
        <f t="shared" si="135"/>
        <v>0</v>
      </c>
      <c r="W116" s="25">
        <f t="shared" si="136"/>
        <v>0</v>
      </c>
      <c r="X116" s="56">
        <f t="shared" si="137"/>
        <v>0</v>
      </c>
      <c r="Y116" s="56"/>
      <c r="Z116" s="56"/>
      <c r="AA116" s="56">
        <f t="shared" si="140"/>
        <v>0</v>
      </c>
      <c r="AB116" s="56"/>
      <c r="AC116" s="56"/>
      <c r="AD116" s="56"/>
      <c r="AE116" s="56"/>
      <c r="AF116" s="106"/>
      <c r="AG116" s="56"/>
      <c r="AH116" s="228">
        <v>7.0</v>
      </c>
      <c r="AI116" s="228">
        <v>3.0</v>
      </c>
      <c r="AJ116" s="56"/>
      <c r="AK116" s="56"/>
      <c r="AL116" s="56"/>
      <c r="AM116" s="56"/>
      <c r="AN116" s="56"/>
      <c r="AO116" s="56"/>
      <c r="AP116" s="56"/>
      <c r="AQ116" s="56"/>
      <c r="AR116" s="56"/>
      <c r="AS116" s="56"/>
      <c r="AT116" s="56"/>
      <c r="AU116" s="56"/>
      <c r="AV116" s="56"/>
      <c r="AW116" s="56"/>
      <c r="AX116" s="228">
        <v>10.0</v>
      </c>
      <c r="AY116" s="228"/>
      <c r="AZ116" s="104"/>
      <c r="BA116" s="56" t="str">
        <f t="shared" ref="BA116:BR116" si="145">IF(AG116="","",$X116*AG116)</f>
        <v/>
      </c>
      <c r="BB116" s="56">
        <f t="shared" si="145"/>
        <v>0</v>
      </c>
      <c r="BC116" s="56">
        <f t="shared" si="145"/>
        <v>0</v>
      </c>
      <c r="BD116" s="56" t="str">
        <f t="shared" si="145"/>
        <v/>
      </c>
      <c r="BE116" s="56" t="str">
        <f t="shared" si="145"/>
        <v/>
      </c>
      <c r="BF116" s="56" t="str">
        <f t="shared" si="145"/>
        <v/>
      </c>
      <c r="BG116" s="56" t="str">
        <f t="shared" si="145"/>
        <v/>
      </c>
      <c r="BH116" s="56" t="str">
        <f t="shared" si="145"/>
        <v/>
      </c>
      <c r="BI116" s="56" t="str">
        <f t="shared" si="145"/>
        <v/>
      </c>
      <c r="BJ116" s="56" t="str">
        <f t="shared" si="145"/>
        <v/>
      </c>
      <c r="BK116" s="56" t="str">
        <f t="shared" si="145"/>
        <v/>
      </c>
      <c r="BL116" s="56" t="str">
        <f t="shared" si="145"/>
        <v/>
      </c>
      <c r="BM116" s="56" t="str">
        <f t="shared" si="145"/>
        <v/>
      </c>
      <c r="BN116" s="56" t="str">
        <f t="shared" si="145"/>
        <v/>
      </c>
      <c r="BO116" s="56" t="str">
        <f t="shared" si="145"/>
        <v/>
      </c>
      <c r="BP116" s="56" t="str">
        <f t="shared" si="145"/>
        <v/>
      </c>
      <c r="BQ116" s="56" t="str">
        <f t="shared" si="145"/>
        <v/>
      </c>
      <c r="BR116" s="56">
        <f t="shared" si="145"/>
        <v>0</v>
      </c>
      <c r="BS116" s="56"/>
    </row>
    <row r="117" ht="21.0" customHeight="1">
      <c r="A117" s="107"/>
      <c r="B117" s="110" t="s">
        <v>380</v>
      </c>
      <c r="C117" s="86" t="s">
        <v>73</v>
      </c>
      <c r="D117" s="186"/>
      <c r="E117" s="168" t="s">
        <v>132</v>
      </c>
      <c r="F117" s="168">
        <v>10.0</v>
      </c>
      <c r="G117" s="259">
        <v>112.5</v>
      </c>
      <c r="H117" s="90"/>
      <c r="I117" s="91"/>
      <c r="J117" s="109"/>
      <c r="K117" s="93"/>
      <c r="L117" s="94"/>
      <c r="M117" s="95"/>
      <c r="N117" s="96"/>
      <c r="O117" s="97"/>
      <c r="P117" s="98"/>
      <c r="Q117" s="99"/>
      <c r="R117" s="100"/>
      <c r="S117" s="226"/>
      <c r="T117" s="101"/>
      <c r="U117" s="227"/>
      <c r="V117" s="23">
        <f t="shared" si="135"/>
        <v>0</v>
      </c>
      <c r="W117" s="25">
        <f t="shared" si="136"/>
        <v>0</v>
      </c>
      <c r="X117" s="56">
        <f t="shared" si="137"/>
        <v>0</v>
      </c>
      <c r="Y117" s="56"/>
      <c r="Z117" s="56"/>
      <c r="AA117" s="56"/>
      <c r="AB117" s="56">
        <f t="shared" ref="AB117:AB118" si="147">$X117*10</f>
        <v>0</v>
      </c>
      <c r="AC117" s="56"/>
      <c r="AD117" s="56"/>
      <c r="AE117" s="56"/>
      <c r="AF117" s="106"/>
      <c r="AG117" s="56"/>
      <c r="AH117" s="228">
        <v>4.0</v>
      </c>
      <c r="AI117" s="228">
        <v>6.0</v>
      </c>
      <c r="AJ117" s="56"/>
      <c r="AK117" s="56"/>
      <c r="AL117" s="56"/>
      <c r="AM117" s="56"/>
      <c r="AN117" s="56"/>
      <c r="AO117" s="56"/>
      <c r="AP117" s="56"/>
      <c r="AQ117" s="56"/>
      <c r="AR117" s="56"/>
      <c r="AS117" s="56"/>
      <c r="AT117" s="56"/>
      <c r="AU117" s="56"/>
      <c r="AV117" s="56"/>
      <c r="AW117" s="56"/>
      <c r="AX117" s="228">
        <v>10.0</v>
      </c>
      <c r="AY117" s="228"/>
      <c r="AZ117" s="104"/>
      <c r="BA117" s="56" t="str">
        <f t="shared" ref="BA117:BR117" si="146">IF(AG117="","",$X117*AG117)</f>
        <v/>
      </c>
      <c r="BB117" s="56">
        <f t="shared" si="146"/>
        <v>0</v>
      </c>
      <c r="BC117" s="56">
        <f t="shared" si="146"/>
        <v>0</v>
      </c>
      <c r="BD117" s="56" t="str">
        <f t="shared" si="146"/>
        <v/>
      </c>
      <c r="BE117" s="56" t="str">
        <f t="shared" si="146"/>
        <v/>
      </c>
      <c r="BF117" s="56" t="str">
        <f t="shared" si="146"/>
        <v/>
      </c>
      <c r="BG117" s="56" t="str">
        <f t="shared" si="146"/>
        <v/>
      </c>
      <c r="BH117" s="56" t="str">
        <f t="shared" si="146"/>
        <v/>
      </c>
      <c r="BI117" s="56" t="str">
        <f t="shared" si="146"/>
        <v/>
      </c>
      <c r="BJ117" s="56" t="str">
        <f t="shared" si="146"/>
        <v/>
      </c>
      <c r="BK117" s="56" t="str">
        <f t="shared" si="146"/>
        <v/>
      </c>
      <c r="BL117" s="56" t="str">
        <f t="shared" si="146"/>
        <v/>
      </c>
      <c r="BM117" s="56" t="str">
        <f t="shared" si="146"/>
        <v/>
      </c>
      <c r="BN117" s="56" t="str">
        <f t="shared" si="146"/>
        <v/>
      </c>
      <c r="BO117" s="56" t="str">
        <f t="shared" si="146"/>
        <v/>
      </c>
      <c r="BP117" s="56" t="str">
        <f t="shared" si="146"/>
        <v/>
      </c>
      <c r="BQ117" s="56" t="str">
        <f t="shared" si="146"/>
        <v/>
      </c>
      <c r="BR117" s="56">
        <f t="shared" si="146"/>
        <v>0</v>
      </c>
      <c r="BS117" s="56"/>
    </row>
    <row r="118" ht="21.0" customHeight="1">
      <c r="A118" s="107"/>
      <c r="B118" s="110" t="s">
        <v>381</v>
      </c>
      <c r="C118" s="86" t="s">
        <v>73</v>
      </c>
      <c r="D118" s="186"/>
      <c r="E118" s="168" t="s">
        <v>132</v>
      </c>
      <c r="F118" s="168">
        <v>10.0</v>
      </c>
      <c r="G118" s="259">
        <v>122.5</v>
      </c>
      <c r="H118" s="90"/>
      <c r="I118" s="91"/>
      <c r="J118" s="109"/>
      <c r="K118" s="93"/>
      <c r="L118" s="94"/>
      <c r="M118" s="95"/>
      <c r="N118" s="96"/>
      <c r="O118" s="97"/>
      <c r="P118" s="98"/>
      <c r="Q118" s="99"/>
      <c r="R118" s="100"/>
      <c r="S118" s="226"/>
      <c r="T118" s="101"/>
      <c r="U118" s="227"/>
      <c r="V118" s="23">
        <f t="shared" si="135"/>
        <v>0</v>
      </c>
      <c r="W118" s="25">
        <f t="shared" si="136"/>
        <v>0</v>
      </c>
      <c r="X118" s="56">
        <f t="shared" si="137"/>
        <v>0</v>
      </c>
      <c r="Y118" s="56"/>
      <c r="Z118" s="56"/>
      <c r="AA118" s="56"/>
      <c r="AB118" s="56">
        <f t="shared" si="147"/>
        <v>0</v>
      </c>
      <c r="AC118" s="56"/>
      <c r="AD118" s="56"/>
      <c r="AE118" s="56"/>
      <c r="AF118" s="106"/>
      <c r="AG118" s="228">
        <v>1.0</v>
      </c>
      <c r="AH118" s="228">
        <v>9.0</v>
      </c>
      <c r="AI118" s="56"/>
      <c r="AJ118" s="56"/>
      <c r="AK118" s="56"/>
      <c r="AL118" s="56"/>
      <c r="AM118" s="56"/>
      <c r="AN118" s="56"/>
      <c r="AO118" s="56"/>
      <c r="AP118" s="56"/>
      <c r="AQ118" s="56"/>
      <c r="AR118" s="56"/>
      <c r="AS118" s="56"/>
      <c r="AT118" s="56"/>
      <c r="AU118" s="56"/>
      <c r="AV118" s="56"/>
      <c r="AW118" s="56"/>
      <c r="AX118" s="228">
        <v>10.0</v>
      </c>
      <c r="AY118" s="228"/>
      <c r="AZ118" s="104"/>
      <c r="BA118" s="56">
        <f t="shared" ref="BA118:BR118" si="148">IF(AG118="","",$X118*AG118)</f>
        <v>0</v>
      </c>
      <c r="BB118" s="56">
        <f t="shared" si="148"/>
        <v>0</v>
      </c>
      <c r="BC118" s="56" t="str">
        <f t="shared" si="148"/>
        <v/>
      </c>
      <c r="BD118" s="56" t="str">
        <f t="shared" si="148"/>
        <v/>
      </c>
      <c r="BE118" s="56" t="str">
        <f t="shared" si="148"/>
        <v/>
      </c>
      <c r="BF118" s="56" t="str">
        <f t="shared" si="148"/>
        <v/>
      </c>
      <c r="BG118" s="56" t="str">
        <f t="shared" si="148"/>
        <v/>
      </c>
      <c r="BH118" s="56" t="str">
        <f t="shared" si="148"/>
        <v/>
      </c>
      <c r="BI118" s="56" t="str">
        <f t="shared" si="148"/>
        <v/>
      </c>
      <c r="BJ118" s="56" t="str">
        <f t="shared" si="148"/>
        <v/>
      </c>
      <c r="BK118" s="56" t="str">
        <f t="shared" si="148"/>
        <v/>
      </c>
      <c r="BL118" s="56" t="str">
        <f t="shared" si="148"/>
        <v/>
      </c>
      <c r="BM118" s="56" t="str">
        <f t="shared" si="148"/>
        <v/>
      </c>
      <c r="BN118" s="56" t="str">
        <f t="shared" si="148"/>
        <v/>
      </c>
      <c r="BO118" s="56" t="str">
        <f t="shared" si="148"/>
        <v/>
      </c>
      <c r="BP118" s="56" t="str">
        <f t="shared" si="148"/>
        <v/>
      </c>
      <c r="BQ118" s="56" t="str">
        <f t="shared" si="148"/>
        <v/>
      </c>
      <c r="BR118" s="56">
        <f t="shared" si="148"/>
        <v>0</v>
      </c>
      <c r="BS118" s="56"/>
    </row>
    <row r="119" ht="21.0" customHeight="1">
      <c r="A119" s="107"/>
      <c r="B119" s="110" t="s">
        <v>382</v>
      </c>
      <c r="C119" s="86" t="s">
        <v>72</v>
      </c>
      <c r="D119" s="186"/>
      <c r="E119" s="168" t="s">
        <v>143</v>
      </c>
      <c r="F119" s="168">
        <v>5.0</v>
      </c>
      <c r="G119" s="259">
        <v>90.0</v>
      </c>
      <c r="H119" s="90"/>
      <c r="I119" s="91"/>
      <c r="J119" s="109"/>
      <c r="K119" s="93"/>
      <c r="L119" s="94"/>
      <c r="M119" s="95"/>
      <c r="N119" s="96"/>
      <c r="O119" s="97"/>
      <c r="P119" s="98"/>
      <c r="Q119" s="99"/>
      <c r="R119" s="100"/>
      <c r="S119" s="226"/>
      <c r="T119" s="101"/>
      <c r="U119" s="227"/>
      <c r="V119" s="23">
        <f t="shared" si="135"/>
        <v>0</v>
      </c>
      <c r="W119" s="25">
        <f t="shared" si="136"/>
        <v>0</v>
      </c>
      <c r="X119" s="56">
        <f t="shared" si="137"/>
        <v>0</v>
      </c>
      <c r="Y119" s="56"/>
      <c r="Z119" s="56"/>
      <c r="AA119" s="56">
        <f t="shared" ref="AA119:AA120" si="150">$X119*10</f>
        <v>0</v>
      </c>
      <c r="AB119" s="56"/>
      <c r="AC119" s="56"/>
      <c r="AD119" s="56"/>
      <c r="AE119" s="56"/>
      <c r="AF119" s="106"/>
      <c r="AG119" s="228">
        <v>1.0</v>
      </c>
      <c r="AH119" s="228">
        <v>4.0</v>
      </c>
      <c r="AI119" s="56"/>
      <c r="AJ119" s="56"/>
      <c r="AK119" s="56"/>
      <c r="AL119" s="56"/>
      <c r="AM119" s="56"/>
      <c r="AN119" s="56"/>
      <c r="AO119" s="56"/>
      <c r="AP119" s="56"/>
      <c r="AQ119" s="56"/>
      <c r="AR119" s="56"/>
      <c r="AS119" s="56"/>
      <c r="AT119" s="56"/>
      <c r="AU119" s="56"/>
      <c r="AV119" s="56"/>
      <c r="AW119" s="56"/>
      <c r="AX119" s="228">
        <v>5.0</v>
      </c>
      <c r="AY119" s="228"/>
      <c r="AZ119" s="104"/>
      <c r="BA119" s="56">
        <f t="shared" ref="BA119:BR119" si="149">IF(AG119="","",$X119*AG119)</f>
        <v>0</v>
      </c>
      <c r="BB119" s="56">
        <f t="shared" si="149"/>
        <v>0</v>
      </c>
      <c r="BC119" s="56" t="str">
        <f t="shared" si="149"/>
        <v/>
      </c>
      <c r="BD119" s="56" t="str">
        <f t="shared" si="149"/>
        <v/>
      </c>
      <c r="BE119" s="56" t="str">
        <f t="shared" si="149"/>
        <v/>
      </c>
      <c r="BF119" s="56" t="str">
        <f t="shared" si="149"/>
        <v/>
      </c>
      <c r="BG119" s="56" t="str">
        <f t="shared" si="149"/>
        <v/>
      </c>
      <c r="BH119" s="56" t="str">
        <f t="shared" si="149"/>
        <v/>
      </c>
      <c r="BI119" s="56" t="str">
        <f t="shared" si="149"/>
        <v/>
      </c>
      <c r="BJ119" s="56" t="str">
        <f t="shared" si="149"/>
        <v/>
      </c>
      <c r="BK119" s="56" t="str">
        <f t="shared" si="149"/>
        <v/>
      </c>
      <c r="BL119" s="56" t="str">
        <f t="shared" si="149"/>
        <v/>
      </c>
      <c r="BM119" s="56" t="str">
        <f t="shared" si="149"/>
        <v/>
      </c>
      <c r="BN119" s="56" t="str">
        <f t="shared" si="149"/>
        <v/>
      </c>
      <c r="BO119" s="56" t="str">
        <f t="shared" si="149"/>
        <v/>
      </c>
      <c r="BP119" s="56" t="str">
        <f t="shared" si="149"/>
        <v/>
      </c>
      <c r="BQ119" s="56" t="str">
        <f t="shared" si="149"/>
        <v/>
      </c>
      <c r="BR119" s="56">
        <f t="shared" si="149"/>
        <v>0</v>
      </c>
      <c r="BS119" s="56"/>
    </row>
    <row r="120" ht="21.0" customHeight="1">
      <c r="A120" s="107"/>
      <c r="B120" s="110" t="s">
        <v>383</v>
      </c>
      <c r="C120" s="86" t="s">
        <v>72</v>
      </c>
      <c r="D120" s="186"/>
      <c r="E120" s="168" t="s">
        <v>121</v>
      </c>
      <c r="F120" s="168">
        <v>10.0</v>
      </c>
      <c r="G120" s="259">
        <v>90.0</v>
      </c>
      <c r="H120" s="90"/>
      <c r="I120" s="91"/>
      <c r="J120" s="109"/>
      <c r="K120" s="93"/>
      <c r="L120" s="94"/>
      <c r="M120" s="95"/>
      <c r="N120" s="96"/>
      <c r="O120" s="97"/>
      <c r="P120" s="98"/>
      <c r="Q120" s="99"/>
      <c r="R120" s="100"/>
      <c r="S120" s="226"/>
      <c r="T120" s="101"/>
      <c r="U120" s="227"/>
      <c r="V120" s="23">
        <f t="shared" si="135"/>
        <v>0</v>
      </c>
      <c r="W120" s="25">
        <f t="shared" si="136"/>
        <v>0</v>
      </c>
      <c r="X120" s="56">
        <f t="shared" si="137"/>
        <v>0</v>
      </c>
      <c r="Y120" s="56"/>
      <c r="Z120" s="56"/>
      <c r="AA120" s="56">
        <f t="shared" si="150"/>
        <v>0</v>
      </c>
      <c r="AB120" s="56"/>
      <c r="AC120" s="56"/>
      <c r="AD120" s="56"/>
      <c r="AE120" s="56"/>
      <c r="AF120" s="106"/>
      <c r="AG120" s="228">
        <v>10.0</v>
      </c>
      <c r="AH120" s="56"/>
      <c r="AI120" s="56"/>
      <c r="AJ120" s="56"/>
      <c r="AK120" s="56"/>
      <c r="AL120" s="56"/>
      <c r="AM120" s="56"/>
      <c r="AN120" s="56"/>
      <c r="AO120" s="56"/>
      <c r="AP120" s="56"/>
      <c r="AQ120" s="56"/>
      <c r="AR120" s="56"/>
      <c r="AS120" s="56"/>
      <c r="AT120" s="56"/>
      <c r="AU120" s="56"/>
      <c r="AV120" s="56"/>
      <c r="AW120" s="56"/>
      <c r="AX120" s="228">
        <v>10.0</v>
      </c>
      <c r="AY120" s="228"/>
      <c r="AZ120" s="104"/>
      <c r="BA120" s="56">
        <f t="shared" ref="BA120:BR120" si="151">IF(AG120="","",$X120*AG120)</f>
        <v>0</v>
      </c>
      <c r="BB120" s="56" t="str">
        <f t="shared" si="151"/>
        <v/>
      </c>
      <c r="BC120" s="56" t="str">
        <f t="shared" si="151"/>
        <v/>
      </c>
      <c r="BD120" s="56" t="str">
        <f t="shared" si="151"/>
        <v/>
      </c>
      <c r="BE120" s="56" t="str">
        <f t="shared" si="151"/>
        <v/>
      </c>
      <c r="BF120" s="56" t="str">
        <f t="shared" si="151"/>
        <v/>
      </c>
      <c r="BG120" s="56" t="str">
        <f t="shared" si="151"/>
        <v/>
      </c>
      <c r="BH120" s="56" t="str">
        <f t="shared" si="151"/>
        <v/>
      </c>
      <c r="BI120" s="56" t="str">
        <f t="shared" si="151"/>
        <v/>
      </c>
      <c r="BJ120" s="56" t="str">
        <f t="shared" si="151"/>
        <v/>
      </c>
      <c r="BK120" s="56" t="str">
        <f t="shared" si="151"/>
        <v/>
      </c>
      <c r="BL120" s="56" t="str">
        <f t="shared" si="151"/>
        <v/>
      </c>
      <c r="BM120" s="56" t="str">
        <f t="shared" si="151"/>
        <v/>
      </c>
      <c r="BN120" s="56" t="str">
        <f t="shared" si="151"/>
        <v/>
      </c>
      <c r="BO120" s="56" t="str">
        <f t="shared" si="151"/>
        <v/>
      </c>
      <c r="BP120" s="56" t="str">
        <f t="shared" si="151"/>
        <v/>
      </c>
      <c r="BQ120" s="56" t="str">
        <f t="shared" si="151"/>
        <v/>
      </c>
      <c r="BR120" s="56">
        <f t="shared" si="151"/>
        <v>0</v>
      </c>
      <c r="BS120" s="56"/>
    </row>
    <row r="121" ht="21.0" customHeight="1">
      <c r="A121" s="107"/>
      <c r="B121" s="110" t="s">
        <v>384</v>
      </c>
      <c r="C121" s="86" t="s">
        <v>73</v>
      </c>
      <c r="D121" s="186"/>
      <c r="E121" s="168" t="s">
        <v>121</v>
      </c>
      <c r="F121" s="168">
        <v>10.0</v>
      </c>
      <c r="G121" s="259">
        <v>117.5</v>
      </c>
      <c r="H121" s="90"/>
      <c r="I121" s="91"/>
      <c r="J121" s="109"/>
      <c r="K121" s="93"/>
      <c r="L121" s="94"/>
      <c r="M121" s="95"/>
      <c r="N121" s="96"/>
      <c r="O121" s="97"/>
      <c r="P121" s="98"/>
      <c r="Q121" s="99"/>
      <c r="R121" s="100"/>
      <c r="S121" s="226"/>
      <c r="T121" s="101"/>
      <c r="U121" s="227"/>
      <c r="V121" s="23">
        <f t="shared" si="135"/>
        <v>0</v>
      </c>
      <c r="W121" s="25">
        <f t="shared" si="136"/>
        <v>0</v>
      </c>
      <c r="X121" s="56">
        <f t="shared" si="137"/>
        <v>0</v>
      </c>
      <c r="Y121" s="56"/>
      <c r="Z121" s="56"/>
      <c r="AA121" s="56"/>
      <c r="AB121" s="56">
        <f>$X121*10</f>
        <v>0</v>
      </c>
      <c r="AC121" s="56"/>
      <c r="AD121" s="56"/>
      <c r="AE121" s="56"/>
      <c r="AF121" s="106"/>
      <c r="AG121" s="56"/>
      <c r="AH121" s="228">
        <v>10.0</v>
      </c>
      <c r="AI121" s="56"/>
      <c r="AJ121" s="56"/>
      <c r="AK121" s="56"/>
      <c r="AL121" s="56"/>
      <c r="AM121" s="56"/>
      <c r="AN121" s="56"/>
      <c r="AO121" s="56"/>
      <c r="AP121" s="56"/>
      <c r="AQ121" s="56"/>
      <c r="AR121" s="56"/>
      <c r="AS121" s="56"/>
      <c r="AT121" s="56"/>
      <c r="AU121" s="56"/>
      <c r="AV121" s="56"/>
      <c r="AW121" s="56"/>
      <c r="AX121" s="228">
        <v>15.0</v>
      </c>
      <c r="AY121" s="228"/>
      <c r="AZ121" s="104"/>
      <c r="BA121" s="56" t="str">
        <f t="shared" ref="BA121:BR121" si="152">IF(AG121="","",$X121*AG121)</f>
        <v/>
      </c>
      <c r="BB121" s="56">
        <f t="shared" si="152"/>
        <v>0</v>
      </c>
      <c r="BC121" s="56" t="str">
        <f t="shared" si="152"/>
        <v/>
      </c>
      <c r="BD121" s="56" t="str">
        <f t="shared" si="152"/>
        <v/>
      </c>
      <c r="BE121" s="56" t="str">
        <f t="shared" si="152"/>
        <v/>
      </c>
      <c r="BF121" s="56" t="str">
        <f t="shared" si="152"/>
        <v/>
      </c>
      <c r="BG121" s="56" t="str">
        <f t="shared" si="152"/>
        <v/>
      </c>
      <c r="BH121" s="56" t="str">
        <f t="shared" si="152"/>
        <v/>
      </c>
      <c r="BI121" s="56" t="str">
        <f t="shared" si="152"/>
        <v/>
      </c>
      <c r="BJ121" s="56" t="str">
        <f t="shared" si="152"/>
        <v/>
      </c>
      <c r="BK121" s="56" t="str">
        <f t="shared" si="152"/>
        <v/>
      </c>
      <c r="BL121" s="56" t="str">
        <f t="shared" si="152"/>
        <v/>
      </c>
      <c r="BM121" s="56" t="str">
        <f t="shared" si="152"/>
        <v/>
      </c>
      <c r="BN121" s="56" t="str">
        <f t="shared" si="152"/>
        <v/>
      </c>
      <c r="BO121" s="56" t="str">
        <f t="shared" si="152"/>
        <v/>
      </c>
      <c r="BP121" s="56" t="str">
        <f t="shared" si="152"/>
        <v/>
      </c>
      <c r="BQ121" s="56" t="str">
        <f t="shared" si="152"/>
        <v/>
      </c>
      <c r="BR121" s="56">
        <f t="shared" si="152"/>
        <v>0</v>
      </c>
      <c r="BS121" s="56"/>
    </row>
    <row r="122" ht="21.0" customHeight="1">
      <c r="A122" s="107"/>
      <c r="B122" s="110" t="s">
        <v>385</v>
      </c>
      <c r="C122" s="86" t="s">
        <v>74</v>
      </c>
      <c r="D122" s="186"/>
      <c r="E122" s="168" t="s">
        <v>121</v>
      </c>
      <c r="F122" s="168">
        <v>5.0</v>
      </c>
      <c r="G122" s="259">
        <v>112.5</v>
      </c>
      <c r="H122" s="90"/>
      <c r="I122" s="91"/>
      <c r="J122" s="109"/>
      <c r="K122" s="93"/>
      <c r="L122" s="94"/>
      <c r="M122" s="95"/>
      <c r="N122" s="96"/>
      <c r="O122" s="97"/>
      <c r="P122" s="98"/>
      <c r="Q122" s="99"/>
      <c r="R122" s="100"/>
      <c r="S122" s="226"/>
      <c r="T122" s="101"/>
      <c r="U122" s="227"/>
      <c r="V122" s="23">
        <f t="shared" si="135"/>
        <v>0</v>
      </c>
      <c r="W122" s="25">
        <f t="shared" si="136"/>
        <v>0</v>
      </c>
      <c r="X122" s="56">
        <f t="shared" si="137"/>
        <v>0</v>
      </c>
      <c r="Y122" s="56"/>
      <c r="Z122" s="56"/>
      <c r="AA122" s="56"/>
      <c r="AB122" s="56"/>
      <c r="AC122" s="56">
        <f t="shared" ref="AC122:AC124" si="154">$X122*1</f>
        <v>0</v>
      </c>
      <c r="AD122" s="56"/>
      <c r="AE122" s="56"/>
      <c r="AF122" s="106"/>
      <c r="AG122" s="56"/>
      <c r="AH122" s="228">
        <v>5.0</v>
      </c>
      <c r="AI122" s="56"/>
      <c r="AJ122" s="56"/>
      <c r="AK122" s="56"/>
      <c r="AL122" s="56"/>
      <c r="AM122" s="56"/>
      <c r="AN122" s="56"/>
      <c r="AO122" s="56"/>
      <c r="AP122" s="56"/>
      <c r="AQ122" s="56"/>
      <c r="AR122" s="56"/>
      <c r="AS122" s="56"/>
      <c r="AT122" s="56"/>
      <c r="AU122" s="56"/>
      <c r="AV122" s="56"/>
      <c r="AW122" s="56"/>
      <c r="AX122" s="228">
        <v>18.0</v>
      </c>
      <c r="AY122" s="228"/>
      <c r="AZ122" s="104"/>
      <c r="BA122" s="56" t="str">
        <f t="shared" ref="BA122:BR122" si="153">IF(AG122="","",$X122*AG122)</f>
        <v/>
      </c>
      <c r="BB122" s="56">
        <f t="shared" si="153"/>
        <v>0</v>
      </c>
      <c r="BC122" s="56" t="str">
        <f t="shared" si="153"/>
        <v/>
      </c>
      <c r="BD122" s="56" t="str">
        <f t="shared" si="153"/>
        <v/>
      </c>
      <c r="BE122" s="56" t="str">
        <f t="shared" si="153"/>
        <v/>
      </c>
      <c r="BF122" s="56" t="str">
        <f t="shared" si="153"/>
        <v/>
      </c>
      <c r="BG122" s="56" t="str">
        <f t="shared" si="153"/>
        <v/>
      </c>
      <c r="BH122" s="56" t="str">
        <f t="shared" si="153"/>
        <v/>
      </c>
      <c r="BI122" s="56" t="str">
        <f t="shared" si="153"/>
        <v/>
      </c>
      <c r="BJ122" s="56" t="str">
        <f t="shared" si="153"/>
        <v/>
      </c>
      <c r="BK122" s="56" t="str">
        <f t="shared" si="153"/>
        <v/>
      </c>
      <c r="BL122" s="56" t="str">
        <f t="shared" si="153"/>
        <v/>
      </c>
      <c r="BM122" s="56" t="str">
        <f t="shared" si="153"/>
        <v/>
      </c>
      <c r="BN122" s="56" t="str">
        <f t="shared" si="153"/>
        <v/>
      </c>
      <c r="BO122" s="56" t="str">
        <f t="shared" si="153"/>
        <v/>
      </c>
      <c r="BP122" s="56" t="str">
        <f t="shared" si="153"/>
        <v/>
      </c>
      <c r="BQ122" s="56" t="str">
        <f t="shared" si="153"/>
        <v/>
      </c>
      <c r="BR122" s="56">
        <f t="shared" si="153"/>
        <v>0</v>
      </c>
      <c r="BS122" s="56"/>
    </row>
    <row r="123" ht="21.0" customHeight="1">
      <c r="A123" s="107"/>
      <c r="B123" s="110" t="s">
        <v>386</v>
      </c>
      <c r="C123" s="86" t="s">
        <v>74</v>
      </c>
      <c r="D123" s="186"/>
      <c r="E123" s="168" t="s">
        <v>121</v>
      </c>
      <c r="F123" s="168">
        <v>5.0</v>
      </c>
      <c r="G123" s="259">
        <v>92.5</v>
      </c>
      <c r="H123" s="90"/>
      <c r="I123" s="91"/>
      <c r="J123" s="109"/>
      <c r="K123" s="93"/>
      <c r="L123" s="94"/>
      <c r="M123" s="95"/>
      <c r="N123" s="96"/>
      <c r="O123" s="97"/>
      <c r="P123" s="98"/>
      <c r="Q123" s="99"/>
      <c r="R123" s="100"/>
      <c r="S123" s="226"/>
      <c r="T123" s="101"/>
      <c r="U123" s="227"/>
      <c r="V123" s="23">
        <f t="shared" si="135"/>
        <v>0</v>
      </c>
      <c r="W123" s="25">
        <f t="shared" si="136"/>
        <v>0</v>
      </c>
      <c r="X123" s="56">
        <f t="shared" si="137"/>
        <v>0</v>
      </c>
      <c r="Y123" s="56"/>
      <c r="Z123" s="56"/>
      <c r="AA123" s="56"/>
      <c r="AB123" s="56"/>
      <c r="AC123" s="56">
        <f t="shared" si="154"/>
        <v>0</v>
      </c>
      <c r="AD123" s="56"/>
      <c r="AE123" s="56"/>
      <c r="AF123" s="106"/>
      <c r="AG123" s="56"/>
      <c r="AH123" s="56"/>
      <c r="AI123" s="228">
        <v>5.0</v>
      </c>
      <c r="AJ123" s="56"/>
      <c r="AK123" s="56"/>
      <c r="AL123" s="56"/>
      <c r="AM123" s="56"/>
      <c r="AN123" s="56"/>
      <c r="AO123" s="56"/>
      <c r="AP123" s="56"/>
      <c r="AQ123" s="56"/>
      <c r="AR123" s="56"/>
      <c r="AS123" s="56"/>
      <c r="AT123" s="56"/>
      <c r="AU123" s="56"/>
      <c r="AV123" s="56"/>
      <c r="AW123" s="56"/>
      <c r="AX123" s="228">
        <v>18.0</v>
      </c>
      <c r="AY123" s="228"/>
      <c r="AZ123" s="104"/>
      <c r="BA123" s="56" t="str">
        <f t="shared" ref="BA123:BR123" si="155">IF(AG123="","",$X123*AG123)</f>
        <v/>
      </c>
      <c r="BB123" s="56" t="str">
        <f t="shared" si="155"/>
        <v/>
      </c>
      <c r="BC123" s="56">
        <f t="shared" si="155"/>
        <v>0</v>
      </c>
      <c r="BD123" s="56" t="str">
        <f t="shared" si="155"/>
        <v/>
      </c>
      <c r="BE123" s="56" t="str">
        <f t="shared" si="155"/>
        <v/>
      </c>
      <c r="BF123" s="56" t="str">
        <f t="shared" si="155"/>
        <v/>
      </c>
      <c r="BG123" s="56" t="str">
        <f t="shared" si="155"/>
        <v/>
      </c>
      <c r="BH123" s="56" t="str">
        <f t="shared" si="155"/>
        <v/>
      </c>
      <c r="BI123" s="56" t="str">
        <f t="shared" si="155"/>
        <v/>
      </c>
      <c r="BJ123" s="56" t="str">
        <f t="shared" si="155"/>
        <v/>
      </c>
      <c r="BK123" s="56" t="str">
        <f t="shared" si="155"/>
        <v/>
      </c>
      <c r="BL123" s="56" t="str">
        <f t="shared" si="155"/>
        <v/>
      </c>
      <c r="BM123" s="56" t="str">
        <f t="shared" si="155"/>
        <v/>
      </c>
      <c r="BN123" s="56" t="str">
        <f t="shared" si="155"/>
        <v/>
      </c>
      <c r="BO123" s="56" t="str">
        <f t="shared" si="155"/>
        <v/>
      </c>
      <c r="BP123" s="56" t="str">
        <f t="shared" si="155"/>
        <v/>
      </c>
      <c r="BQ123" s="56" t="str">
        <f t="shared" si="155"/>
        <v/>
      </c>
      <c r="BR123" s="56">
        <f t="shared" si="155"/>
        <v>0</v>
      </c>
      <c r="BS123" s="56"/>
    </row>
    <row r="124" ht="21.0" customHeight="1">
      <c r="A124" s="107"/>
      <c r="B124" s="110" t="s">
        <v>387</v>
      </c>
      <c r="C124" s="86" t="s">
        <v>74</v>
      </c>
      <c r="D124" s="186"/>
      <c r="E124" s="168" t="s">
        <v>341</v>
      </c>
      <c r="F124" s="168">
        <v>4.0</v>
      </c>
      <c r="G124" s="259">
        <v>97.5</v>
      </c>
      <c r="H124" s="90"/>
      <c r="I124" s="91"/>
      <c r="J124" s="109"/>
      <c r="K124" s="93"/>
      <c r="L124" s="94"/>
      <c r="M124" s="95"/>
      <c r="N124" s="96"/>
      <c r="O124" s="97"/>
      <c r="P124" s="98"/>
      <c r="Q124" s="99"/>
      <c r="R124" s="100"/>
      <c r="S124" s="226"/>
      <c r="T124" s="101"/>
      <c r="U124" s="227"/>
      <c r="V124" s="23">
        <f t="shared" si="135"/>
        <v>0</v>
      </c>
      <c r="W124" s="25">
        <f t="shared" si="136"/>
        <v>0</v>
      </c>
      <c r="X124" s="56">
        <f t="shared" si="137"/>
        <v>0</v>
      </c>
      <c r="Y124" s="56"/>
      <c r="Z124" s="56"/>
      <c r="AA124" s="56"/>
      <c r="AB124" s="56"/>
      <c r="AC124" s="56">
        <f t="shared" si="154"/>
        <v>0</v>
      </c>
      <c r="AD124" s="56"/>
      <c r="AE124" s="56"/>
      <c r="AF124" s="106"/>
      <c r="AG124" s="56"/>
      <c r="AH124" s="228">
        <v>4.0</v>
      </c>
      <c r="AI124" s="56"/>
      <c r="AJ124" s="56"/>
      <c r="AK124" s="56"/>
      <c r="AL124" s="56"/>
      <c r="AM124" s="56"/>
      <c r="AN124" s="56"/>
      <c r="AO124" s="56"/>
      <c r="AP124" s="56"/>
      <c r="AQ124" s="56"/>
      <c r="AR124" s="56"/>
      <c r="AS124" s="56"/>
      <c r="AT124" s="56"/>
      <c r="AU124" s="56"/>
      <c r="AV124" s="56"/>
      <c r="AW124" s="56"/>
      <c r="AX124" s="228">
        <v>12.0</v>
      </c>
      <c r="AY124" s="228"/>
      <c r="AZ124" s="104"/>
      <c r="BA124" s="56" t="str">
        <f t="shared" ref="BA124:BR124" si="156">IF(AG124="","",$X124*AG124)</f>
        <v/>
      </c>
      <c r="BB124" s="56">
        <f t="shared" si="156"/>
        <v>0</v>
      </c>
      <c r="BC124" s="56" t="str">
        <f t="shared" si="156"/>
        <v/>
      </c>
      <c r="BD124" s="56" t="str">
        <f t="shared" si="156"/>
        <v/>
      </c>
      <c r="BE124" s="56" t="str">
        <f t="shared" si="156"/>
        <v/>
      </c>
      <c r="BF124" s="56" t="str">
        <f t="shared" si="156"/>
        <v/>
      </c>
      <c r="BG124" s="56" t="str">
        <f t="shared" si="156"/>
        <v/>
      </c>
      <c r="BH124" s="56" t="str">
        <f t="shared" si="156"/>
        <v/>
      </c>
      <c r="BI124" s="56" t="str">
        <f t="shared" si="156"/>
        <v/>
      </c>
      <c r="BJ124" s="56" t="str">
        <f t="shared" si="156"/>
        <v/>
      </c>
      <c r="BK124" s="56" t="str">
        <f t="shared" si="156"/>
        <v/>
      </c>
      <c r="BL124" s="56" t="str">
        <f t="shared" si="156"/>
        <v/>
      </c>
      <c r="BM124" s="56" t="str">
        <f t="shared" si="156"/>
        <v/>
      </c>
      <c r="BN124" s="56" t="str">
        <f t="shared" si="156"/>
        <v/>
      </c>
      <c r="BO124" s="56" t="str">
        <f t="shared" si="156"/>
        <v/>
      </c>
      <c r="BP124" s="56" t="str">
        <f t="shared" si="156"/>
        <v/>
      </c>
      <c r="BQ124" s="56" t="str">
        <f t="shared" si="156"/>
        <v/>
      </c>
      <c r="BR124" s="56">
        <f t="shared" si="156"/>
        <v>0</v>
      </c>
      <c r="BS124" s="56"/>
    </row>
    <row r="125" ht="21.0" customHeight="1">
      <c r="A125" s="107"/>
      <c r="B125" s="110" t="s">
        <v>388</v>
      </c>
      <c r="C125" s="86" t="s">
        <v>264</v>
      </c>
      <c r="D125" s="186"/>
      <c r="E125" s="168" t="s">
        <v>341</v>
      </c>
      <c r="F125" s="168">
        <v>4.0</v>
      </c>
      <c r="G125" s="259">
        <v>112.5</v>
      </c>
      <c r="H125" s="90"/>
      <c r="I125" s="91"/>
      <c r="J125" s="109"/>
      <c r="K125" s="93"/>
      <c r="L125" s="94"/>
      <c r="M125" s="95"/>
      <c r="N125" s="96"/>
      <c r="O125" s="97"/>
      <c r="P125" s="98"/>
      <c r="Q125" s="99"/>
      <c r="R125" s="100"/>
      <c r="S125" s="226"/>
      <c r="T125" s="101"/>
      <c r="U125" s="227"/>
      <c r="V125" s="23">
        <f t="shared" si="135"/>
        <v>0</v>
      </c>
      <c r="W125" s="25">
        <f t="shared" si="136"/>
        <v>0</v>
      </c>
      <c r="X125" s="56">
        <f t="shared" si="137"/>
        <v>0</v>
      </c>
      <c r="Y125" s="56"/>
      <c r="Z125" s="56"/>
      <c r="AA125" s="56"/>
      <c r="AB125" s="56">
        <f>$X125*5</f>
        <v>0</v>
      </c>
      <c r="AC125" s="56"/>
      <c r="AD125" s="56"/>
      <c r="AE125" s="56"/>
      <c r="AF125" s="106"/>
      <c r="AG125" s="228">
        <v>1.0</v>
      </c>
      <c r="AH125" s="228">
        <v>1.0</v>
      </c>
      <c r="AI125" s="228">
        <v>2.0</v>
      </c>
      <c r="AJ125" s="56"/>
      <c r="AK125" s="56"/>
      <c r="AL125" s="56"/>
      <c r="AM125" s="56"/>
      <c r="AN125" s="56"/>
      <c r="AO125" s="56"/>
      <c r="AP125" s="56"/>
      <c r="AQ125" s="56"/>
      <c r="AR125" s="56"/>
      <c r="AS125" s="56"/>
      <c r="AT125" s="56"/>
      <c r="AU125" s="56"/>
      <c r="AV125" s="56"/>
      <c r="AW125" s="56"/>
      <c r="AX125" s="228">
        <v>12.0</v>
      </c>
      <c r="AY125" s="228"/>
      <c r="AZ125" s="104"/>
      <c r="BA125" s="56">
        <f t="shared" ref="BA125:BR125" si="157">IF(AG125="","",$X125*AG125)</f>
        <v>0</v>
      </c>
      <c r="BB125" s="56">
        <f t="shared" si="157"/>
        <v>0</v>
      </c>
      <c r="BC125" s="56">
        <f t="shared" si="157"/>
        <v>0</v>
      </c>
      <c r="BD125" s="56" t="str">
        <f t="shared" si="157"/>
        <v/>
      </c>
      <c r="BE125" s="56" t="str">
        <f t="shared" si="157"/>
        <v/>
      </c>
      <c r="BF125" s="56" t="str">
        <f t="shared" si="157"/>
        <v/>
      </c>
      <c r="BG125" s="56" t="str">
        <f t="shared" si="157"/>
        <v/>
      </c>
      <c r="BH125" s="56" t="str">
        <f t="shared" si="157"/>
        <v/>
      </c>
      <c r="BI125" s="56" t="str">
        <f t="shared" si="157"/>
        <v/>
      </c>
      <c r="BJ125" s="56" t="str">
        <f t="shared" si="157"/>
        <v/>
      </c>
      <c r="BK125" s="56" t="str">
        <f t="shared" si="157"/>
        <v/>
      </c>
      <c r="BL125" s="56" t="str">
        <f t="shared" si="157"/>
        <v/>
      </c>
      <c r="BM125" s="56" t="str">
        <f t="shared" si="157"/>
        <v/>
      </c>
      <c r="BN125" s="56" t="str">
        <f t="shared" si="157"/>
        <v/>
      </c>
      <c r="BO125" s="56" t="str">
        <f t="shared" si="157"/>
        <v/>
      </c>
      <c r="BP125" s="56" t="str">
        <f t="shared" si="157"/>
        <v/>
      </c>
      <c r="BQ125" s="56" t="str">
        <f t="shared" si="157"/>
        <v/>
      </c>
      <c r="BR125" s="56">
        <f t="shared" si="157"/>
        <v>0</v>
      </c>
      <c r="BS125" s="56"/>
    </row>
    <row r="126" ht="21.0" customHeight="1">
      <c r="A126" s="107"/>
      <c r="B126" s="110" t="s">
        <v>389</v>
      </c>
      <c r="C126" s="86" t="s">
        <v>72</v>
      </c>
      <c r="D126" s="186"/>
      <c r="E126" s="168" t="s">
        <v>132</v>
      </c>
      <c r="F126" s="168">
        <v>10.0</v>
      </c>
      <c r="G126" s="259">
        <v>112.5</v>
      </c>
      <c r="H126" s="90"/>
      <c r="I126" s="91"/>
      <c r="J126" s="109"/>
      <c r="K126" s="93"/>
      <c r="L126" s="94"/>
      <c r="M126" s="95"/>
      <c r="N126" s="96"/>
      <c r="O126" s="97"/>
      <c r="P126" s="98"/>
      <c r="Q126" s="99"/>
      <c r="R126" s="100"/>
      <c r="S126" s="226"/>
      <c r="T126" s="101"/>
      <c r="U126" s="227"/>
      <c r="V126" s="23">
        <f t="shared" si="135"/>
        <v>0</v>
      </c>
      <c r="W126" s="25">
        <f t="shared" si="136"/>
        <v>0</v>
      </c>
      <c r="X126" s="56">
        <f t="shared" si="137"/>
        <v>0</v>
      </c>
      <c r="Y126" s="56"/>
      <c r="Z126" s="56"/>
      <c r="AA126" s="56">
        <f>$X126*10</f>
        <v>0</v>
      </c>
      <c r="AB126" s="56"/>
      <c r="AC126" s="56"/>
      <c r="AD126" s="56"/>
      <c r="AE126" s="56"/>
      <c r="AF126" s="106"/>
      <c r="AG126" s="228">
        <v>1.0</v>
      </c>
      <c r="AH126" s="228">
        <v>1.0</v>
      </c>
      <c r="AI126" s="228">
        <v>6.0</v>
      </c>
      <c r="AJ126" s="228">
        <v>2.0</v>
      </c>
      <c r="AK126" s="56"/>
      <c r="AL126" s="56"/>
      <c r="AM126" s="56"/>
      <c r="AN126" s="56"/>
      <c r="AO126" s="56"/>
      <c r="AP126" s="56"/>
      <c r="AQ126" s="56"/>
      <c r="AR126" s="56"/>
      <c r="AS126" s="56"/>
      <c r="AT126" s="56"/>
      <c r="AU126" s="56"/>
      <c r="AV126" s="56"/>
      <c r="AW126" s="56"/>
      <c r="AX126" s="228">
        <v>6.0</v>
      </c>
      <c r="AY126" s="228"/>
      <c r="AZ126" s="104"/>
      <c r="BA126" s="56">
        <f t="shared" ref="BA126:BR126" si="158">IF(AG126="","",$X126*AG126)</f>
        <v>0</v>
      </c>
      <c r="BB126" s="56">
        <f t="shared" si="158"/>
        <v>0</v>
      </c>
      <c r="BC126" s="56">
        <f t="shared" si="158"/>
        <v>0</v>
      </c>
      <c r="BD126" s="56">
        <f t="shared" si="158"/>
        <v>0</v>
      </c>
      <c r="BE126" s="56" t="str">
        <f t="shared" si="158"/>
        <v/>
      </c>
      <c r="BF126" s="56" t="str">
        <f t="shared" si="158"/>
        <v/>
      </c>
      <c r="BG126" s="56" t="str">
        <f t="shared" si="158"/>
        <v/>
      </c>
      <c r="BH126" s="56" t="str">
        <f t="shared" si="158"/>
        <v/>
      </c>
      <c r="BI126" s="56" t="str">
        <f t="shared" si="158"/>
        <v/>
      </c>
      <c r="BJ126" s="56" t="str">
        <f t="shared" si="158"/>
        <v/>
      </c>
      <c r="BK126" s="56" t="str">
        <f t="shared" si="158"/>
        <v/>
      </c>
      <c r="BL126" s="56" t="str">
        <f t="shared" si="158"/>
        <v/>
      </c>
      <c r="BM126" s="56" t="str">
        <f t="shared" si="158"/>
        <v/>
      </c>
      <c r="BN126" s="56" t="str">
        <f t="shared" si="158"/>
        <v/>
      </c>
      <c r="BO126" s="56" t="str">
        <f t="shared" si="158"/>
        <v/>
      </c>
      <c r="BP126" s="56" t="str">
        <f t="shared" si="158"/>
        <v/>
      </c>
      <c r="BQ126" s="56" t="str">
        <f t="shared" si="158"/>
        <v/>
      </c>
      <c r="BR126" s="56">
        <f t="shared" si="158"/>
        <v>0</v>
      </c>
      <c r="BS126" s="56"/>
    </row>
    <row r="127" ht="21.0" customHeight="1">
      <c r="A127" s="107"/>
      <c r="B127" s="110" t="s">
        <v>390</v>
      </c>
      <c r="C127" s="86" t="s">
        <v>73</v>
      </c>
      <c r="D127" s="186"/>
      <c r="E127" s="168" t="s">
        <v>132</v>
      </c>
      <c r="F127" s="168">
        <v>10.0</v>
      </c>
      <c r="G127" s="259">
        <v>122.5</v>
      </c>
      <c r="H127" s="90"/>
      <c r="I127" s="91"/>
      <c r="J127" s="109"/>
      <c r="K127" s="93"/>
      <c r="L127" s="94"/>
      <c r="M127" s="95"/>
      <c r="N127" s="96"/>
      <c r="O127" s="97"/>
      <c r="P127" s="98"/>
      <c r="Q127" s="99"/>
      <c r="R127" s="100"/>
      <c r="S127" s="226"/>
      <c r="T127" s="101"/>
      <c r="U127" s="227"/>
      <c r="V127" s="23">
        <f t="shared" si="135"/>
        <v>0</v>
      </c>
      <c r="W127" s="25">
        <f t="shared" si="136"/>
        <v>0</v>
      </c>
      <c r="X127" s="56">
        <f t="shared" si="137"/>
        <v>0</v>
      </c>
      <c r="Y127" s="56"/>
      <c r="Z127" s="56"/>
      <c r="AA127" s="56"/>
      <c r="AB127" s="56">
        <f>$X127*10</f>
        <v>0</v>
      </c>
      <c r="AC127" s="56"/>
      <c r="AD127" s="56"/>
      <c r="AE127" s="56"/>
      <c r="AF127" s="106"/>
      <c r="AG127" s="56"/>
      <c r="AH127" s="228">
        <v>1.0</v>
      </c>
      <c r="AI127" s="228">
        <v>6.0</v>
      </c>
      <c r="AJ127" s="228">
        <v>3.0</v>
      </c>
      <c r="AK127" s="56"/>
      <c r="AL127" s="56"/>
      <c r="AM127" s="56"/>
      <c r="AN127" s="56"/>
      <c r="AO127" s="56"/>
      <c r="AP127" s="56"/>
      <c r="AQ127" s="56"/>
      <c r="AR127" s="56"/>
      <c r="AS127" s="56"/>
      <c r="AT127" s="56"/>
      <c r="AU127" s="56"/>
      <c r="AV127" s="56"/>
      <c r="AW127" s="56"/>
      <c r="AX127" s="228">
        <v>9.0</v>
      </c>
      <c r="AY127" s="228"/>
      <c r="AZ127" s="104"/>
      <c r="BA127" s="56" t="str">
        <f t="shared" ref="BA127:BR127" si="159">IF(AG127="","",$X127*AG127)</f>
        <v/>
      </c>
      <c r="BB127" s="56">
        <f t="shared" si="159"/>
        <v>0</v>
      </c>
      <c r="BC127" s="56">
        <f t="shared" si="159"/>
        <v>0</v>
      </c>
      <c r="BD127" s="56">
        <f t="shared" si="159"/>
        <v>0</v>
      </c>
      <c r="BE127" s="56" t="str">
        <f t="shared" si="159"/>
        <v/>
      </c>
      <c r="BF127" s="56" t="str">
        <f t="shared" si="159"/>
        <v/>
      </c>
      <c r="BG127" s="56" t="str">
        <f t="shared" si="159"/>
        <v/>
      </c>
      <c r="BH127" s="56" t="str">
        <f t="shared" si="159"/>
        <v/>
      </c>
      <c r="BI127" s="56" t="str">
        <f t="shared" si="159"/>
        <v/>
      </c>
      <c r="BJ127" s="56" t="str">
        <f t="shared" si="159"/>
        <v/>
      </c>
      <c r="BK127" s="56" t="str">
        <f t="shared" si="159"/>
        <v/>
      </c>
      <c r="BL127" s="56" t="str">
        <f t="shared" si="159"/>
        <v/>
      </c>
      <c r="BM127" s="56" t="str">
        <f t="shared" si="159"/>
        <v/>
      </c>
      <c r="BN127" s="56" t="str">
        <f t="shared" si="159"/>
        <v/>
      </c>
      <c r="BO127" s="56" t="str">
        <f t="shared" si="159"/>
        <v/>
      </c>
      <c r="BP127" s="56" t="str">
        <f t="shared" si="159"/>
        <v/>
      </c>
      <c r="BQ127" s="56" t="str">
        <f t="shared" si="159"/>
        <v/>
      </c>
      <c r="BR127" s="56">
        <f t="shared" si="159"/>
        <v>0</v>
      </c>
      <c r="BS127" s="56"/>
    </row>
    <row r="128" ht="21.0" customHeight="1">
      <c r="A128" s="107"/>
      <c r="B128" s="110" t="s">
        <v>391</v>
      </c>
      <c r="C128" s="86" t="s">
        <v>74</v>
      </c>
      <c r="D128" s="186"/>
      <c r="E128" s="168" t="s">
        <v>392</v>
      </c>
      <c r="F128" s="168">
        <v>5.0</v>
      </c>
      <c r="G128" s="259">
        <v>107.5</v>
      </c>
      <c r="H128" s="90"/>
      <c r="I128" s="91"/>
      <c r="J128" s="109"/>
      <c r="K128" s="93"/>
      <c r="L128" s="94"/>
      <c r="M128" s="95"/>
      <c r="N128" s="96"/>
      <c r="O128" s="97"/>
      <c r="P128" s="98"/>
      <c r="Q128" s="99"/>
      <c r="R128" s="100"/>
      <c r="S128" s="226"/>
      <c r="T128" s="101"/>
      <c r="U128" s="227"/>
      <c r="V128" s="23">
        <f t="shared" si="135"/>
        <v>0</v>
      </c>
      <c r="W128" s="25">
        <f t="shared" si="136"/>
        <v>0</v>
      </c>
      <c r="X128" s="56">
        <f t="shared" si="137"/>
        <v>0</v>
      </c>
      <c r="Y128" s="56"/>
      <c r="Z128" s="56"/>
      <c r="AA128" s="56"/>
      <c r="AB128" s="56"/>
      <c r="AC128" s="56">
        <f>$X128*5</f>
        <v>0</v>
      </c>
      <c r="AD128" s="56"/>
      <c r="AE128" s="56"/>
      <c r="AF128" s="106"/>
      <c r="AG128" s="56"/>
      <c r="AH128" s="56"/>
      <c r="AI128" s="56"/>
      <c r="AJ128" s="228">
        <v>4.0</v>
      </c>
      <c r="AK128" s="56"/>
      <c r="AL128" s="228">
        <v>1.0</v>
      </c>
      <c r="AM128" s="56"/>
      <c r="AN128" s="56"/>
      <c r="AO128" s="56"/>
      <c r="AP128" s="56"/>
      <c r="AQ128" s="56"/>
      <c r="AR128" s="56"/>
      <c r="AS128" s="56"/>
      <c r="AT128" s="56"/>
      <c r="AU128" s="56"/>
      <c r="AV128" s="56"/>
      <c r="AW128" s="56"/>
      <c r="AX128" s="228">
        <v>5.0</v>
      </c>
      <c r="AY128" s="228"/>
      <c r="AZ128" s="104"/>
      <c r="BA128" s="56" t="str">
        <f t="shared" ref="BA128:BR128" si="160">IF(AG128="","",$X128*AG128)</f>
        <v/>
      </c>
      <c r="BB128" s="56" t="str">
        <f t="shared" si="160"/>
        <v/>
      </c>
      <c r="BC128" s="56" t="str">
        <f t="shared" si="160"/>
        <v/>
      </c>
      <c r="BD128" s="56">
        <f t="shared" si="160"/>
        <v>0</v>
      </c>
      <c r="BE128" s="56" t="str">
        <f t="shared" si="160"/>
        <v/>
      </c>
      <c r="BF128" s="56">
        <f t="shared" si="160"/>
        <v>0</v>
      </c>
      <c r="BG128" s="56" t="str">
        <f t="shared" si="160"/>
        <v/>
      </c>
      <c r="BH128" s="56" t="str">
        <f t="shared" si="160"/>
        <v/>
      </c>
      <c r="BI128" s="56" t="str">
        <f t="shared" si="160"/>
        <v/>
      </c>
      <c r="BJ128" s="56" t="str">
        <f t="shared" si="160"/>
        <v/>
      </c>
      <c r="BK128" s="56" t="str">
        <f t="shared" si="160"/>
        <v/>
      </c>
      <c r="BL128" s="56" t="str">
        <f t="shared" si="160"/>
        <v/>
      </c>
      <c r="BM128" s="56" t="str">
        <f t="shared" si="160"/>
        <v/>
      </c>
      <c r="BN128" s="56" t="str">
        <f t="shared" si="160"/>
        <v/>
      </c>
      <c r="BO128" s="56" t="str">
        <f t="shared" si="160"/>
        <v/>
      </c>
      <c r="BP128" s="56" t="str">
        <f t="shared" si="160"/>
        <v/>
      </c>
      <c r="BQ128" s="56" t="str">
        <f t="shared" si="160"/>
        <v/>
      </c>
      <c r="BR128" s="56">
        <f t="shared" si="160"/>
        <v>0</v>
      </c>
      <c r="BS128" s="56"/>
    </row>
    <row r="129" ht="21.0" customHeight="1">
      <c r="A129" s="107"/>
      <c r="B129" s="110" t="s">
        <v>393</v>
      </c>
      <c r="C129" s="86" t="s">
        <v>73</v>
      </c>
      <c r="D129" s="186"/>
      <c r="E129" s="168" t="s">
        <v>392</v>
      </c>
      <c r="F129" s="168">
        <v>5.0</v>
      </c>
      <c r="G129" s="259">
        <v>122.5</v>
      </c>
      <c r="H129" s="90"/>
      <c r="I129" s="91"/>
      <c r="J129" s="109"/>
      <c r="K129" s="93"/>
      <c r="L129" s="94"/>
      <c r="M129" s="95"/>
      <c r="N129" s="96"/>
      <c r="O129" s="97"/>
      <c r="P129" s="98"/>
      <c r="Q129" s="99"/>
      <c r="R129" s="100"/>
      <c r="S129" s="226"/>
      <c r="T129" s="101"/>
      <c r="U129" s="227"/>
      <c r="V129" s="23">
        <f t="shared" si="135"/>
        <v>0</v>
      </c>
      <c r="W129" s="25">
        <f t="shared" si="136"/>
        <v>0</v>
      </c>
      <c r="X129" s="56">
        <f t="shared" si="137"/>
        <v>0</v>
      </c>
      <c r="Y129" s="56"/>
      <c r="Z129" s="56"/>
      <c r="AA129" s="56"/>
      <c r="AB129" s="56">
        <f t="shared" ref="AB129:AB130" si="162">$X129*5</f>
        <v>0</v>
      </c>
      <c r="AC129" s="56"/>
      <c r="AD129" s="56"/>
      <c r="AE129" s="56"/>
      <c r="AF129" s="106"/>
      <c r="AG129" s="56"/>
      <c r="AH129" s="56"/>
      <c r="AI129" s="228">
        <v>1.0</v>
      </c>
      <c r="AJ129" s="228">
        <v>3.0</v>
      </c>
      <c r="AK129" s="228">
        <v>1.0</v>
      </c>
      <c r="AL129" s="56"/>
      <c r="AM129" s="56"/>
      <c r="AN129" s="56"/>
      <c r="AO129" s="56"/>
      <c r="AP129" s="56"/>
      <c r="AQ129" s="56"/>
      <c r="AR129" s="56"/>
      <c r="AS129" s="56"/>
      <c r="AT129" s="56"/>
      <c r="AU129" s="56"/>
      <c r="AV129" s="56"/>
      <c r="AW129" s="56"/>
      <c r="AX129" s="228">
        <v>5.0</v>
      </c>
      <c r="AY129" s="228"/>
      <c r="AZ129" s="104"/>
      <c r="BA129" s="56" t="str">
        <f t="shared" ref="BA129:BR129" si="161">IF(AG129="","",$X129*AG129)</f>
        <v/>
      </c>
      <c r="BB129" s="56" t="str">
        <f t="shared" si="161"/>
        <v/>
      </c>
      <c r="BC129" s="56">
        <f t="shared" si="161"/>
        <v>0</v>
      </c>
      <c r="BD129" s="56">
        <f t="shared" si="161"/>
        <v>0</v>
      </c>
      <c r="BE129" s="56">
        <f t="shared" si="161"/>
        <v>0</v>
      </c>
      <c r="BF129" s="56" t="str">
        <f t="shared" si="161"/>
        <v/>
      </c>
      <c r="BG129" s="56" t="str">
        <f t="shared" si="161"/>
        <v/>
      </c>
      <c r="BH129" s="56" t="str">
        <f t="shared" si="161"/>
        <v/>
      </c>
      <c r="BI129" s="56" t="str">
        <f t="shared" si="161"/>
        <v/>
      </c>
      <c r="BJ129" s="56" t="str">
        <f t="shared" si="161"/>
        <v/>
      </c>
      <c r="BK129" s="56" t="str">
        <f t="shared" si="161"/>
        <v/>
      </c>
      <c r="BL129" s="56" t="str">
        <f t="shared" si="161"/>
        <v/>
      </c>
      <c r="BM129" s="56" t="str">
        <f t="shared" si="161"/>
        <v/>
      </c>
      <c r="BN129" s="56" t="str">
        <f t="shared" si="161"/>
        <v/>
      </c>
      <c r="BO129" s="56" t="str">
        <f t="shared" si="161"/>
        <v/>
      </c>
      <c r="BP129" s="56" t="str">
        <f t="shared" si="161"/>
        <v/>
      </c>
      <c r="BQ129" s="56" t="str">
        <f t="shared" si="161"/>
        <v/>
      </c>
      <c r="BR129" s="56">
        <f t="shared" si="161"/>
        <v>0</v>
      </c>
      <c r="BS129" s="56"/>
    </row>
    <row r="130" ht="21.0" customHeight="1">
      <c r="A130" s="107"/>
      <c r="B130" s="110" t="s">
        <v>394</v>
      </c>
      <c r="C130" s="86" t="s">
        <v>73</v>
      </c>
      <c r="D130" s="186"/>
      <c r="E130" s="168" t="s">
        <v>392</v>
      </c>
      <c r="F130" s="168">
        <v>5.0</v>
      </c>
      <c r="G130" s="259">
        <v>122.5</v>
      </c>
      <c r="H130" s="90"/>
      <c r="I130" s="91"/>
      <c r="J130" s="109"/>
      <c r="K130" s="93"/>
      <c r="L130" s="94"/>
      <c r="M130" s="95"/>
      <c r="N130" s="96"/>
      <c r="O130" s="97"/>
      <c r="P130" s="98"/>
      <c r="Q130" s="99"/>
      <c r="R130" s="100"/>
      <c r="S130" s="226"/>
      <c r="T130" s="101"/>
      <c r="U130" s="227"/>
      <c r="V130" s="23">
        <f t="shared" si="135"/>
        <v>0</v>
      </c>
      <c r="W130" s="25">
        <f t="shared" si="136"/>
        <v>0</v>
      </c>
      <c r="X130" s="56">
        <f t="shared" si="137"/>
        <v>0</v>
      </c>
      <c r="Y130" s="56"/>
      <c r="Z130" s="56"/>
      <c r="AA130" s="56"/>
      <c r="AB130" s="56">
        <f t="shared" si="162"/>
        <v>0</v>
      </c>
      <c r="AC130" s="56"/>
      <c r="AD130" s="56"/>
      <c r="AE130" s="56"/>
      <c r="AF130" s="106"/>
      <c r="AG130" s="56"/>
      <c r="AH130" s="56"/>
      <c r="AI130" s="228">
        <v>3.0</v>
      </c>
      <c r="AJ130" s="56"/>
      <c r="AK130" s="228">
        <v>2.0</v>
      </c>
      <c r="AL130" s="56"/>
      <c r="AM130" s="56"/>
      <c r="AN130" s="56"/>
      <c r="AO130" s="56"/>
      <c r="AP130" s="56"/>
      <c r="AQ130" s="56"/>
      <c r="AR130" s="56"/>
      <c r="AS130" s="56"/>
      <c r="AT130" s="56"/>
      <c r="AU130" s="56"/>
      <c r="AV130" s="56"/>
      <c r="AW130" s="56"/>
      <c r="AX130" s="228">
        <v>5.0</v>
      </c>
      <c r="AY130" s="228"/>
      <c r="AZ130" s="104"/>
      <c r="BA130" s="56" t="str">
        <f t="shared" ref="BA130:BR130" si="163">IF(AG130="","",$X130*AG130)</f>
        <v/>
      </c>
      <c r="BB130" s="56" t="str">
        <f t="shared" si="163"/>
        <v/>
      </c>
      <c r="BC130" s="56">
        <f t="shared" si="163"/>
        <v>0</v>
      </c>
      <c r="BD130" s="56" t="str">
        <f t="shared" si="163"/>
        <v/>
      </c>
      <c r="BE130" s="56">
        <f t="shared" si="163"/>
        <v>0</v>
      </c>
      <c r="BF130" s="56" t="str">
        <f t="shared" si="163"/>
        <v/>
      </c>
      <c r="BG130" s="56" t="str">
        <f t="shared" si="163"/>
        <v/>
      </c>
      <c r="BH130" s="56" t="str">
        <f t="shared" si="163"/>
        <v/>
      </c>
      <c r="BI130" s="56" t="str">
        <f t="shared" si="163"/>
        <v/>
      </c>
      <c r="BJ130" s="56" t="str">
        <f t="shared" si="163"/>
        <v/>
      </c>
      <c r="BK130" s="56" t="str">
        <f t="shared" si="163"/>
        <v/>
      </c>
      <c r="BL130" s="56" t="str">
        <f t="shared" si="163"/>
        <v/>
      </c>
      <c r="BM130" s="56" t="str">
        <f t="shared" si="163"/>
        <v/>
      </c>
      <c r="BN130" s="56" t="str">
        <f t="shared" si="163"/>
        <v/>
      </c>
      <c r="BO130" s="56" t="str">
        <f t="shared" si="163"/>
        <v/>
      </c>
      <c r="BP130" s="56" t="str">
        <f t="shared" si="163"/>
        <v/>
      </c>
      <c r="BQ130" s="56" t="str">
        <f t="shared" si="163"/>
        <v/>
      </c>
      <c r="BR130" s="56">
        <f t="shared" si="163"/>
        <v>0</v>
      </c>
      <c r="BS130" s="56"/>
    </row>
    <row r="131" ht="21.0" customHeight="1">
      <c r="A131" s="107"/>
      <c r="B131" s="110" t="s">
        <v>395</v>
      </c>
      <c r="C131" s="86" t="s">
        <v>264</v>
      </c>
      <c r="D131" s="186"/>
      <c r="E131" s="168" t="s">
        <v>392</v>
      </c>
      <c r="F131" s="168">
        <v>5.0</v>
      </c>
      <c r="G131" s="259">
        <v>122.5</v>
      </c>
      <c r="H131" s="90"/>
      <c r="I131" s="91"/>
      <c r="J131" s="109"/>
      <c r="K131" s="93"/>
      <c r="L131" s="94"/>
      <c r="M131" s="95"/>
      <c r="N131" s="96"/>
      <c r="O131" s="97"/>
      <c r="P131" s="98"/>
      <c r="Q131" s="99"/>
      <c r="R131" s="100"/>
      <c r="S131" s="226"/>
      <c r="T131" s="101"/>
      <c r="U131" s="227"/>
      <c r="V131" s="23">
        <f t="shared" si="135"/>
        <v>0</v>
      </c>
      <c r="W131" s="25">
        <f t="shared" si="136"/>
        <v>0</v>
      </c>
      <c r="X131" s="56">
        <f t="shared" si="137"/>
        <v>0</v>
      </c>
      <c r="Y131" s="56"/>
      <c r="Z131" s="56"/>
      <c r="AA131" s="56"/>
      <c r="AB131" s="56"/>
      <c r="AC131" s="56">
        <f>$X131*5</f>
        <v>0</v>
      </c>
      <c r="AD131" s="56"/>
      <c r="AE131" s="56"/>
      <c r="AF131" s="106"/>
      <c r="AG131" s="56"/>
      <c r="AH131" s="56"/>
      <c r="AI131" s="56"/>
      <c r="AJ131" s="228">
        <v>4.0</v>
      </c>
      <c r="AK131" s="228">
        <v>1.0</v>
      </c>
      <c r="AL131" s="56"/>
      <c r="AM131" s="56"/>
      <c r="AN131" s="56"/>
      <c r="AO131" s="56"/>
      <c r="AP131" s="56"/>
      <c r="AQ131" s="56"/>
      <c r="AR131" s="56"/>
      <c r="AS131" s="56"/>
      <c r="AT131" s="56"/>
      <c r="AU131" s="56"/>
      <c r="AV131" s="56"/>
      <c r="AW131" s="56"/>
      <c r="AX131" s="228">
        <v>5.0</v>
      </c>
      <c r="AY131" s="228"/>
      <c r="AZ131" s="104"/>
      <c r="BA131" s="56" t="str">
        <f t="shared" ref="BA131:BR131" si="164">IF(AG131="","",$X131*AG131)</f>
        <v/>
      </c>
      <c r="BB131" s="56" t="str">
        <f t="shared" si="164"/>
        <v/>
      </c>
      <c r="BC131" s="56" t="str">
        <f t="shared" si="164"/>
        <v/>
      </c>
      <c r="BD131" s="56">
        <f t="shared" si="164"/>
        <v>0</v>
      </c>
      <c r="BE131" s="56">
        <f t="shared" si="164"/>
        <v>0</v>
      </c>
      <c r="BF131" s="56" t="str">
        <f t="shared" si="164"/>
        <v/>
      </c>
      <c r="BG131" s="56" t="str">
        <f t="shared" si="164"/>
        <v/>
      </c>
      <c r="BH131" s="56" t="str">
        <f t="shared" si="164"/>
        <v/>
      </c>
      <c r="BI131" s="56" t="str">
        <f t="shared" si="164"/>
        <v/>
      </c>
      <c r="BJ131" s="56" t="str">
        <f t="shared" si="164"/>
        <v/>
      </c>
      <c r="BK131" s="56" t="str">
        <f t="shared" si="164"/>
        <v/>
      </c>
      <c r="BL131" s="56" t="str">
        <f t="shared" si="164"/>
        <v/>
      </c>
      <c r="BM131" s="56" t="str">
        <f t="shared" si="164"/>
        <v/>
      </c>
      <c r="BN131" s="56" t="str">
        <f t="shared" si="164"/>
        <v/>
      </c>
      <c r="BO131" s="56" t="str">
        <f t="shared" si="164"/>
        <v/>
      </c>
      <c r="BP131" s="56" t="str">
        <f t="shared" si="164"/>
        <v/>
      </c>
      <c r="BQ131" s="56" t="str">
        <f t="shared" si="164"/>
        <v/>
      </c>
      <c r="BR131" s="56">
        <f t="shared" si="164"/>
        <v>0</v>
      </c>
      <c r="BS131" s="56"/>
    </row>
    <row r="132" ht="21.0" customHeight="1">
      <c r="A132" s="107"/>
      <c r="B132" s="110" t="s">
        <v>396</v>
      </c>
      <c r="C132" s="86" t="s">
        <v>123</v>
      </c>
      <c r="D132" s="232"/>
      <c r="E132" s="168" t="s">
        <v>121</v>
      </c>
      <c r="F132" s="168">
        <v>10.0</v>
      </c>
      <c r="G132" s="259">
        <v>82.5</v>
      </c>
      <c r="H132" s="90"/>
      <c r="I132" s="91"/>
      <c r="J132" s="109"/>
      <c r="K132" s="93"/>
      <c r="L132" s="94"/>
      <c r="M132" s="95"/>
      <c r="N132" s="96"/>
      <c r="O132" s="97"/>
      <c r="P132" s="98"/>
      <c r="Q132" s="99"/>
      <c r="R132" s="100"/>
      <c r="S132" s="226"/>
      <c r="T132" s="101"/>
      <c r="U132" s="227"/>
      <c r="V132" s="23">
        <f t="shared" si="135"/>
        <v>0</v>
      </c>
      <c r="W132" s="25">
        <f t="shared" si="136"/>
        <v>0</v>
      </c>
      <c r="X132" s="56">
        <f t="shared" si="137"/>
        <v>0</v>
      </c>
      <c r="Y132" s="56"/>
      <c r="Z132" s="56"/>
      <c r="AA132" s="56">
        <f>$X132*10</f>
        <v>0</v>
      </c>
      <c r="AB132" s="56"/>
      <c r="AC132" s="56"/>
      <c r="AD132" s="56"/>
      <c r="AE132" s="56"/>
      <c r="AF132" s="106"/>
      <c r="AG132" s="56"/>
      <c r="AH132" s="228">
        <v>10.0</v>
      </c>
      <c r="AI132" s="56"/>
      <c r="AJ132" s="56"/>
      <c r="AK132" s="56"/>
      <c r="AL132" s="56"/>
      <c r="AM132" s="56"/>
      <c r="AN132" s="56"/>
      <c r="AO132" s="56"/>
      <c r="AP132" s="56"/>
      <c r="AQ132" s="56"/>
      <c r="AR132" s="56"/>
      <c r="AS132" s="56"/>
      <c r="AT132" s="56"/>
      <c r="AU132" s="56"/>
      <c r="AV132" s="56"/>
      <c r="AW132" s="56"/>
      <c r="AX132" s="228">
        <v>20.0</v>
      </c>
      <c r="AY132" s="228"/>
      <c r="AZ132" s="104"/>
      <c r="BA132" s="56" t="str">
        <f t="shared" ref="BA132:BR132" si="165">IF(AG132="","",$X132*AG132)</f>
        <v/>
      </c>
      <c r="BB132" s="56">
        <f t="shared" si="165"/>
        <v>0</v>
      </c>
      <c r="BC132" s="56" t="str">
        <f t="shared" si="165"/>
        <v/>
      </c>
      <c r="BD132" s="56" t="str">
        <f t="shared" si="165"/>
        <v/>
      </c>
      <c r="BE132" s="56" t="str">
        <f t="shared" si="165"/>
        <v/>
      </c>
      <c r="BF132" s="56" t="str">
        <f t="shared" si="165"/>
        <v/>
      </c>
      <c r="BG132" s="56" t="str">
        <f t="shared" si="165"/>
        <v/>
      </c>
      <c r="BH132" s="56" t="str">
        <f t="shared" si="165"/>
        <v/>
      </c>
      <c r="BI132" s="56" t="str">
        <f t="shared" si="165"/>
        <v/>
      </c>
      <c r="BJ132" s="56" t="str">
        <f t="shared" si="165"/>
        <v/>
      </c>
      <c r="BK132" s="56" t="str">
        <f t="shared" si="165"/>
        <v/>
      </c>
      <c r="BL132" s="56" t="str">
        <f t="shared" si="165"/>
        <v/>
      </c>
      <c r="BM132" s="56" t="str">
        <f t="shared" si="165"/>
        <v/>
      </c>
      <c r="BN132" s="56" t="str">
        <f t="shared" si="165"/>
        <v/>
      </c>
      <c r="BO132" s="56" t="str">
        <f t="shared" si="165"/>
        <v/>
      </c>
      <c r="BP132" s="56" t="str">
        <f t="shared" si="165"/>
        <v/>
      </c>
      <c r="BQ132" s="56" t="str">
        <f t="shared" si="165"/>
        <v/>
      </c>
      <c r="BR132" s="56">
        <f t="shared" si="165"/>
        <v>0</v>
      </c>
      <c r="BS132" s="56"/>
    </row>
    <row r="133" ht="21.0" customHeight="1">
      <c r="A133" s="107"/>
      <c r="B133" s="110" t="s">
        <v>397</v>
      </c>
      <c r="C133" s="86" t="s">
        <v>73</v>
      </c>
      <c r="D133" s="232"/>
      <c r="E133" s="168" t="s">
        <v>121</v>
      </c>
      <c r="F133" s="168">
        <v>10.0</v>
      </c>
      <c r="G133" s="259">
        <v>87.5</v>
      </c>
      <c r="H133" s="90"/>
      <c r="I133" s="91"/>
      <c r="J133" s="109"/>
      <c r="K133" s="93"/>
      <c r="L133" s="94"/>
      <c r="M133" s="95"/>
      <c r="N133" s="96"/>
      <c r="O133" s="97"/>
      <c r="P133" s="98"/>
      <c r="Q133" s="99"/>
      <c r="R133" s="100"/>
      <c r="S133" s="226"/>
      <c r="T133" s="101"/>
      <c r="U133" s="227"/>
      <c r="V133" s="23">
        <f t="shared" si="135"/>
        <v>0</v>
      </c>
      <c r="W133" s="25">
        <f t="shared" si="136"/>
        <v>0</v>
      </c>
      <c r="X133" s="56">
        <f t="shared" si="137"/>
        <v>0</v>
      </c>
      <c r="Y133" s="56"/>
      <c r="Z133" s="56"/>
      <c r="AA133" s="56"/>
      <c r="AB133" s="56">
        <f>$X133*10</f>
        <v>0</v>
      </c>
      <c r="AC133" s="56"/>
      <c r="AD133" s="56"/>
      <c r="AE133" s="56"/>
      <c r="AF133" s="106"/>
      <c r="AG133" s="56"/>
      <c r="AH133" s="228">
        <v>10.0</v>
      </c>
      <c r="AI133" s="56"/>
      <c r="AJ133" s="56"/>
      <c r="AK133" s="56"/>
      <c r="AL133" s="56"/>
      <c r="AM133" s="56"/>
      <c r="AN133" s="56"/>
      <c r="AO133" s="56"/>
      <c r="AP133" s="56"/>
      <c r="AQ133" s="56"/>
      <c r="AR133" s="56"/>
      <c r="AS133" s="56"/>
      <c r="AT133" s="56"/>
      <c r="AU133" s="56"/>
      <c r="AV133" s="56"/>
      <c r="AW133" s="56"/>
      <c r="AX133" s="228">
        <v>20.0</v>
      </c>
      <c r="AY133" s="228"/>
      <c r="AZ133" s="104"/>
      <c r="BA133" s="56" t="str">
        <f t="shared" ref="BA133:BR133" si="166">IF(AG133="","",$X133*AG133)</f>
        <v/>
      </c>
      <c r="BB133" s="56">
        <f t="shared" si="166"/>
        <v>0</v>
      </c>
      <c r="BC133" s="56" t="str">
        <f t="shared" si="166"/>
        <v/>
      </c>
      <c r="BD133" s="56" t="str">
        <f t="shared" si="166"/>
        <v/>
      </c>
      <c r="BE133" s="56" t="str">
        <f t="shared" si="166"/>
        <v/>
      </c>
      <c r="BF133" s="56" t="str">
        <f t="shared" si="166"/>
        <v/>
      </c>
      <c r="BG133" s="56" t="str">
        <f t="shared" si="166"/>
        <v/>
      </c>
      <c r="BH133" s="56" t="str">
        <f t="shared" si="166"/>
        <v/>
      </c>
      <c r="BI133" s="56" t="str">
        <f t="shared" si="166"/>
        <v/>
      </c>
      <c r="BJ133" s="56" t="str">
        <f t="shared" si="166"/>
        <v/>
      </c>
      <c r="BK133" s="56" t="str">
        <f t="shared" si="166"/>
        <v/>
      </c>
      <c r="BL133" s="56" t="str">
        <f t="shared" si="166"/>
        <v/>
      </c>
      <c r="BM133" s="56" t="str">
        <f t="shared" si="166"/>
        <v/>
      </c>
      <c r="BN133" s="56" t="str">
        <f t="shared" si="166"/>
        <v/>
      </c>
      <c r="BO133" s="56" t="str">
        <f t="shared" si="166"/>
        <v/>
      </c>
      <c r="BP133" s="56" t="str">
        <f t="shared" si="166"/>
        <v/>
      </c>
      <c r="BQ133" s="56" t="str">
        <f t="shared" si="166"/>
        <v/>
      </c>
      <c r="BR133" s="56">
        <f t="shared" si="166"/>
        <v>0</v>
      </c>
      <c r="BS133" s="56"/>
    </row>
    <row r="134" ht="21.0" customHeight="1">
      <c r="A134" s="107"/>
      <c r="B134" s="110" t="s">
        <v>398</v>
      </c>
      <c r="C134" s="86" t="s">
        <v>264</v>
      </c>
      <c r="D134" s="232"/>
      <c r="E134" s="168" t="s">
        <v>143</v>
      </c>
      <c r="F134" s="168">
        <v>10.0</v>
      </c>
      <c r="G134" s="259">
        <v>135.0</v>
      </c>
      <c r="H134" s="90"/>
      <c r="I134" s="91"/>
      <c r="J134" s="109"/>
      <c r="K134" s="93"/>
      <c r="L134" s="94"/>
      <c r="M134" s="95"/>
      <c r="N134" s="96"/>
      <c r="O134" s="97"/>
      <c r="P134" s="98"/>
      <c r="Q134" s="99"/>
      <c r="R134" s="100"/>
      <c r="S134" s="226"/>
      <c r="T134" s="101"/>
      <c r="U134" s="227"/>
      <c r="V134" s="23">
        <f t="shared" si="135"/>
        <v>0</v>
      </c>
      <c r="W134" s="25">
        <f t="shared" si="136"/>
        <v>0</v>
      </c>
      <c r="X134" s="56">
        <f t="shared" si="137"/>
        <v>0</v>
      </c>
      <c r="Y134" s="56"/>
      <c r="Z134" s="56"/>
      <c r="AA134" s="56"/>
      <c r="AB134" s="56">
        <f t="shared" ref="AB134:AB135" si="168">$X134*5</f>
        <v>0</v>
      </c>
      <c r="AC134" s="56"/>
      <c r="AD134" s="56"/>
      <c r="AE134" s="56"/>
      <c r="AF134" s="106"/>
      <c r="AG134" s="56"/>
      <c r="AH134" s="56"/>
      <c r="AI134" s="228">
        <v>10.0</v>
      </c>
      <c r="AJ134" s="56"/>
      <c r="AK134" s="56"/>
      <c r="AL134" s="56"/>
      <c r="AM134" s="56"/>
      <c r="AN134" s="56"/>
      <c r="AO134" s="56"/>
      <c r="AP134" s="56"/>
      <c r="AQ134" s="56"/>
      <c r="AR134" s="56"/>
      <c r="AS134" s="56"/>
      <c r="AT134" s="56"/>
      <c r="AU134" s="56"/>
      <c r="AV134" s="56"/>
      <c r="AW134" s="56"/>
      <c r="AX134" s="228">
        <v>20.0</v>
      </c>
      <c r="AY134" s="228"/>
      <c r="AZ134" s="104"/>
      <c r="BA134" s="56" t="str">
        <f t="shared" ref="BA134:BR134" si="167">IF(AG134="","",$X134*AG134)</f>
        <v/>
      </c>
      <c r="BB134" s="56" t="str">
        <f t="shared" si="167"/>
        <v/>
      </c>
      <c r="BC134" s="56">
        <f t="shared" si="167"/>
        <v>0</v>
      </c>
      <c r="BD134" s="56" t="str">
        <f t="shared" si="167"/>
        <v/>
      </c>
      <c r="BE134" s="56" t="str">
        <f t="shared" si="167"/>
        <v/>
      </c>
      <c r="BF134" s="56" t="str">
        <f t="shared" si="167"/>
        <v/>
      </c>
      <c r="BG134" s="56" t="str">
        <f t="shared" si="167"/>
        <v/>
      </c>
      <c r="BH134" s="56" t="str">
        <f t="shared" si="167"/>
        <v/>
      </c>
      <c r="BI134" s="56" t="str">
        <f t="shared" si="167"/>
        <v/>
      </c>
      <c r="BJ134" s="56" t="str">
        <f t="shared" si="167"/>
        <v/>
      </c>
      <c r="BK134" s="56" t="str">
        <f t="shared" si="167"/>
        <v/>
      </c>
      <c r="BL134" s="56" t="str">
        <f t="shared" si="167"/>
        <v/>
      </c>
      <c r="BM134" s="56" t="str">
        <f t="shared" si="167"/>
        <v/>
      </c>
      <c r="BN134" s="56" t="str">
        <f t="shared" si="167"/>
        <v/>
      </c>
      <c r="BO134" s="56" t="str">
        <f t="shared" si="167"/>
        <v/>
      </c>
      <c r="BP134" s="56" t="str">
        <f t="shared" si="167"/>
        <v/>
      </c>
      <c r="BQ134" s="56" t="str">
        <f t="shared" si="167"/>
        <v/>
      </c>
      <c r="BR134" s="56">
        <f t="shared" si="167"/>
        <v>0</v>
      </c>
      <c r="BS134" s="56"/>
    </row>
    <row r="135" ht="21.0" customHeight="1">
      <c r="A135" s="107"/>
      <c r="B135" s="110" t="s">
        <v>399</v>
      </c>
      <c r="C135" s="86" t="s">
        <v>264</v>
      </c>
      <c r="D135" s="232"/>
      <c r="E135" s="168" t="s">
        <v>283</v>
      </c>
      <c r="F135" s="168">
        <v>1.0</v>
      </c>
      <c r="G135" s="259">
        <v>87.5</v>
      </c>
      <c r="H135" s="90"/>
      <c r="I135" s="91"/>
      <c r="J135" s="109"/>
      <c r="K135" s="93"/>
      <c r="L135" s="94"/>
      <c r="M135" s="95"/>
      <c r="N135" s="96"/>
      <c r="O135" s="97"/>
      <c r="P135" s="98"/>
      <c r="Q135" s="99"/>
      <c r="R135" s="100"/>
      <c r="S135" s="226"/>
      <c r="T135" s="101"/>
      <c r="U135" s="227"/>
      <c r="V135" s="23">
        <f t="shared" si="135"/>
        <v>0</v>
      </c>
      <c r="W135" s="25">
        <f t="shared" si="136"/>
        <v>0</v>
      </c>
      <c r="X135" s="56">
        <f t="shared" si="137"/>
        <v>0</v>
      </c>
      <c r="Y135" s="56"/>
      <c r="Z135" s="56"/>
      <c r="AA135" s="56"/>
      <c r="AB135" s="56">
        <f t="shared" si="168"/>
        <v>0</v>
      </c>
      <c r="AC135" s="56"/>
      <c r="AD135" s="56"/>
      <c r="AE135" s="56"/>
      <c r="AF135" s="106"/>
      <c r="AG135" s="56"/>
      <c r="AH135" s="56"/>
      <c r="AI135" s="56"/>
      <c r="AJ135" s="56"/>
      <c r="AK135" s="56"/>
      <c r="AL135" s="56"/>
      <c r="AM135" s="56"/>
      <c r="AN135" s="56"/>
      <c r="AO135" s="56"/>
      <c r="AP135" s="56"/>
      <c r="AQ135" s="56"/>
      <c r="AR135" s="56"/>
      <c r="AS135" s="56"/>
      <c r="AT135" s="56"/>
      <c r="AU135" s="56"/>
      <c r="AV135" s="56"/>
      <c r="AW135" s="56"/>
      <c r="AX135" s="228">
        <v>4.0</v>
      </c>
      <c r="AY135" s="228"/>
      <c r="AZ135" s="104"/>
      <c r="BA135" s="56" t="str">
        <f t="shared" ref="BA135:BR135" si="169">IF(AG135="","",$X135*AG135)</f>
        <v/>
      </c>
      <c r="BB135" s="56" t="str">
        <f t="shared" si="169"/>
        <v/>
      </c>
      <c r="BC135" s="56" t="str">
        <f t="shared" si="169"/>
        <v/>
      </c>
      <c r="BD135" s="56" t="str">
        <f t="shared" si="169"/>
        <v/>
      </c>
      <c r="BE135" s="56" t="str">
        <f t="shared" si="169"/>
        <v/>
      </c>
      <c r="BF135" s="56" t="str">
        <f t="shared" si="169"/>
        <v/>
      </c>
      <c r="BG135" s="56" t="str">
        <f t="shared" si="169"/>
        <v/>
      </c>
      <c r="BH135" s="56" t="str">
        <f t="shared" si="169"/>
        <v/>
      </c>
      <c r="BI135" s="56" t="str">
        <f t="shared" si="169"/>
        <v/>
      </c>
      <c r="BJ135" s="56" t="str">
        <f t="shared" si="169"/>
        <v/>
      </c>
      <c r="BK135" s="56" t="str">
        <f t="shared" si="169"/>
        <v/>
      </c>
      <c r="BL135" s="56" t="str">
        <f t="shared" si="169"/>
        <v/>
      </c>
      <c r="BM135" s="56" t="str">
        <f t="shared" si="169"/>
        <v/>
      </c>
      <c r="BN135" s="56" t="str">
        <f t="shared" si="169"/>
        <v/>
      </c>
      <c r="BO135" s="56" t="str">
        <f t="shared" si="169"/>
        <v/>
      </c>
      <c r="BP135" s="56" t="str">
        <f t="shared" si="169"/>
        <v/>
      </c>
      <c r="BQ135" s="56" t="str">
        <f t="shared" si="169"/>
        <v/>
      </c>
      <c r="BR135" s="56">
        <f t="shared" si="169"/>
        <v>0</v>
      </c>
      <c r="BS135" s="56"/>
    </row>
    <row r="136" ht="21.0" customHeight="1">
      <c r="A136" s="107"/>
      <c r="B136" s="108" t="s">
        <v>400</v>
      </c>
      <c r="C136" s="86" t="s">
        <v>75</v>
      </c>
      <c r="D136" s="140" t="s">
        <v>120</v>
      </c>
      <c r="E136" s="168" t="s">
        <v>132</v>
      </c>
      <c r="F136" s="168">
        <v>3.0</v>
      </c>
      <c r="G136" s="259">
        <v>275.0</v>
      </c>
      <c r="H136" s="90"/>
      <c r="I136" s="91"/>
      <c r="J136" s="109"/>
      <c r="K136" s="93"/>
      <c r="L136" s="94"/>
      <c r="M136" s="95"/>
      <c r="N136" s="96"/>
      <c r="O136" s="97"/>
      <c r="P136" s="98"/>
      <c r="Q136" s="99"/>
      <c r="R136" s="100"/>
      <c r="S136" s="226"/>
      <c r="T136" s="101"/>
      <c r="U136" s="227"/>
      <c r="V136" s="23">
        <f t="shared" si="135"/>
        <v>0</v>
      </c>
      <c r="W136" s="25">
        <f t="shared" si="136"/>
        <v>0</v>
      </c>
      <c r="X136" s="56">
        <f t="shared" si="137"/>
        <v>0</v>
      </c>
      <c r="Y136" s="56"/>
      <c r="Z136" s="56"/>
      <c r="AA136" s="56"/>
      <c r="AB136" s="56"/>
      <c r="AC136" s="56"/>
      <c r="AD136" s="56">
        <f>$X136*3</f>
        <v>0</v>
      </c>
      <c r="AE136" s="56"/>
      <c r="AF136" s="106"/>
      <c r="AG136" s="56"/>
      <c r="AH136" s="56"/>
      <c r="AI136" s="56"/>
      <c r="AJ136" s="228">
        <v>1.0</v>
      </c>
      <c r="AK136" s="228">
        <v>1.0</v>
      </c>
      <c r="AL136" s="56"/>
      <c r="AM136" s="56"/>
      <c r="AN136" s="228">
        <v>1.0</v>
      </c>
      <c r="AO136" s="56"/>
      <c r="AP136" s="56"/>
      <c r="AQ136" s="56"/>
      <c r="AR136" s="56"/>
      <c r="AS136" s="56"/>
      <c r="AT136" s="56"/>
      <c r="AU136" s="56"/>
      <c r="AV136" s="56"/>
      <c r="AW136" s="56"/>
      <c r="AX136" s="228">
        <v>5.0</v>
      </c>
      <c r="AY136" s="228">
        <v>10.0</v>
      </c>
      <c r="AZ136" s="104"/>
      <c r="BA136" s="56"/>
      <c r="BB136" s="56"/>
      <c r="BC136" s="56"/>
      <c r="BD136" s="56">
        <f t="shared" ref="BD136:BI136" si="170">IF(AJ136="","",$X136*AJ136)</f>
        <v>0</v>
      </c>
      <c r="BE136" s="56">
        <f t="shared" si="170"/>
        <v>0</v>
      </c>
      <c r="BF136" s="56" t="str">
        <f t="shared" si="170"/>
        <v/>
      </c>
      <c r="BG136" s="56" t="str">
        <f t="shared" si="170"/>
        <v/>
      </c>
      <c r="BH136" s="56">
        <f t="shared" si="170"/>
        <v>0</v>
      </c>
      <c r="BI136" s="56" t="str">
        <f t="shared" si="170"/>
        <v/>
      </c>
      <c r="BJ136" s="56"/>
      <c r="BK136" s="56"/>
      <c r="BL136" s="56"/>
      <c r="BM136" s="56"/>
      <c r="BN136" s="56"/>
      <c r="BO136" s="56"/>
      <c r="BP136" s="56"/>
      <c r="BQ136" s="56"/>
      <c r="BR136" s="56">
        <f t="shared" ref="BR136:BS136" si="171">IF(AX136="","",$X136*AX136)</f>
        <v>0</v>
      </c>
      <c r="BS136" s="56">
        <f t="shared" si="171"/>
        <v>0</v>
      </c>
    </row>
    <row r="137" ht="21.0" customHeight="1">
      <c r="A137" s="107"/>
      <c r="B137" s="108" t="s">
        <v>401</v>
      </c>
      <c r="C137" s="86" t="s">
        <v>74</v>
      </c>
      <c r="D137" s="260" t="s">
        <v>120</v>
      </c>
      <c r="E137" s="168" t="s">
        <v>132</v>
      </c>
      <c r="F137" s="168">
        <v>5.0</v>
      </c>
      <c r="G137" s="259">
        <v>157.5</v>
      </c>
      <c r="H137" s="90"/>
      <c r="I137" s="91"/>
      <c r="J137" s="109"/>
      <c r="K137" s="93"/>
      <c r="L137" s="94"/>
      <c r="M137" s="95"/>
      <c r="N137" s="96"/>
      <c r="O137" s="97"/>
      <c r="P137" s="98"/>
      <c r="Q137" s="99"/>
      <c r="R137" s="100"/>
      <c r="S137" s="226"/>
      <c r="T137" s="101"/>
      <c r="U137" s="227"/>
      <c r="V137" s="23">
        <f t="shared" si="135"/>
        <v>0</v>
      </c>
      <c r="W137" s="25">
        <f t="shared" si="136"/>
        <v>0</v>
      </c>
      <c r="X137" s="56">
        <f t="shared" si="137"/>
        <v>0</v>
      </c>
      <c r="Y137" s="56"/>
      <c r="Z137" s="56"/>
      <c r="AA137" s="56"/>
      <c r="AB137" s="56"/>
      <c r="AC137" s="56">
        <f t="shared" ref="AC137:AC140" si="172">$X137*5</f>
        <v>0</v>
      </c>
      <c r="AD137" s="56"/>
      <c r="AE137" s="56"/>
      <c r="AF137" s="106"/>
      <c r="AG137" s="56"/>
      <c r="AH137" s="56"/>
      <c r="AI137" s="56"/>
      <c r="AJ137" s="56"/>
      <c r="AK137" s="228">
        <v>5.0</v>
      </c>
      <c r="AL137" s="56"/>
      <c r="AM137" s="56"/>
      <c r="AN137" s="56"/>
      <c r="AO137" s="56"/>
      <c r="AP137" s="56"/>
      <c r="AQ137" s="56"/>
      <c r="AR137" s="56"/>
      <c r="AS137" s="56"/>
      <c r="AT137" s="56"/>
      <c r="AU137" s="56"/>
      <c r="AV137" s="56"/>
      <c r="AW137" s="56"/>
      <c r="AX137" s="228"/>
      <c r="AY137" s="228"/>
      <c r="AZ137" s="104"/>
      <c r="BA137" s="56"/>
      <c r="BB137" s="56"/>
      <c r="BC137" s="56"/>
      <c r="BD137" s="56"/>
      <c r="BE137" s="56"/>
      <c r="BF137" s="56"/>
      <c r="BG137" s="56"/>
      <c r="BH137" s="56"/>
      <c r="BI137" s="56"/>
      <c r="BJ137" s="56"/>
      <c r="BK137" s="56"/>
      <c r="BL137" s="56"/>
      <c r="BM137" s="56"/>
      <c r="BN137" s="56"/>
      <c r="BO137" s="56"/>
      <c r="BP137" s="56"/>
      <c r="BQ137" s="56"/>
      <c r="BR137" s="56"/>
      <c r="BS137" s="56"/>
    </row>
    <row r="138" ht="21.0" customHeight="1">
      <c r="A138" s="107"/>
      <c r="B138" s="108" t="s">
        <v>402</v>
      </c>
      <c r="C138" s="86" t="s">
        <v>74</v>
      </c>
      <c r="D138" s="260" t="s">
        <v>120</v>
      </c>
      <c r="E138" s="168" t="s">
        <v>132</v>
      </c>
      <c r="F138" s="168">
        <v>5.0</v>
      </c>
      <c r="G138" s="259">
        <v>162.5</v>
      </c>
      <c r="H138" s="90"/>
      <c r="I138" s="91"/>
      <c r="J138" s="109"/>
      <c r="K138" s="93"/>
      <c r="L138" s="94"/>
      <c r="M138" s="95"/>
      <c r="N138" s="96"/>
      <c r="O138" s="97"/>
      <c r="P138" s="98"/>
      <c r="Q138" s="99"/>
      <c r="R138" s="100"/>
      <c r="S138" s="226"/>
      <c r="T138" s="101"/>
      <c r="U138" s="227"/>
      <c r="V138" s="23">
        <f t="shared" si="135"/>
        <v>0</v>
      </c>
      <c r="W138" s="25">
        <f t="shared" si="136"/>
        <v>0</v>
      </c>
      <c r="X138" s="56">
        <f t="shared" si="137"/>
        <v>0</v>
      </c>
      <c r="Y138" s="56"/>
      <c r="Z138" s="56"/>
      <c r="AA138" s="56"/>
      <c r="AB138" s="56"/>
      <c r="AC138" s="56">
        <f t="shared" si="172"/>
        <v>0</v>
      </c>
      <c r="AD138" s="56"/>
      <c r="AE138" s="56"/>
      <c r="AF138" s="106"/>
      <c r="AG138" s="56"/>
      <c r="AH138" s="56"/>
      <c r="AI138" s="56"/>
      <c r="AJ138" s="56"/>
      <c r="AK138" s="228">
        <v>3.0</v>
      </c>
      <c r="AL138" s="228">
        <v>2.0</v>
      </c>
      <c r="AM138" s="56"/>
      <c r="AN138" s="56"/>
      <c r="AO138" s="56"/>
      <c r="AP138" s="56"/>
      <c r="AQ138" s="56"/>
      <c r="AR138" s="56"/>
      <c r="AS138" s="56"/>
      <c r="AT138" s="56"/>
      <c r="AU138" s="56"/>
      <c r="AV138" s="56"/>
      <c r="AW138" s="56"/>
      <c r="AX138" s="228"/>
      <c r="AY138" s="228"/>
      <c r="AZ138" s="104"/>
      <c r="BA138" s="56"/>
      <c r="BB138" s="56"/>
      <c r="BC138" s="56"/>
      <c r="BD138" s="56"/>
      <c r="BE138" s="56"/>
      <c r="BF138" s="56"/>
      <c r="BG138" s="56"/>
      <c r="BH138" s="56"/>
      <c r="BI138" s="56"/>
      <c r="BJ138" s="56"/>
      <c r="BK138" s="56"/>
      <c r="BL138" s="56"/>
      <c r="BM138" s="56"/>
      <c r="BN138" s="56"/>
      <c r="BO138" s="56"/>
      <c r="BP138" s="56"/>
      <c r="BQ138" s="56"/>
      <c r="BR138" s="56"/>
      <c r="BS138" s="56"/>
    </row>
    <row r="139" ht="21.0" customHeight="1">
      <c r="A139" s="107"/>
      <c r="B139" s="110" t="s">
        <v>403</v>
      </c>
      <c r="C139" s="86" t="s">
        <v>297</v>
      </c>
      <c r="D139" s="232"/>
      <c r="E139" s="168" t="s">
        <v>283</v>
      </c>
      <c r="F139" s="168">
        <v>1.0</v>
      </c>
      <c r="G139" s="259">
        <v>87.5</v>
      </c>
      <c r="H139" s="90"/>
      <c r="I139" s="91"/>
      <c r="J139" s="109"/>
      <c r="K139" s="93"/>
      <c r="L139" s="94"/>
      <c r="M139" s="95"/>
      <c r="N139" s="96"/>
      <c r="O139" s="97"/>
      <c r="P139" s="98"/>
      <c r="Q139" s="99"/>
      <c r="R139" s="100"/>
      <c r="S139" s="226"/>
      <c r="T139" s="101"/>
      <c r="U139" s="227"/>
      <c r="V139" s="23">
        <f t="shared" si="135"/>
        <v>0</v>
      </c>
      <c r="W139" s="25">
        <f t="shared" si="136"/>
        <v>0</v>
      </c>
      <c r="X139" s="56">
        <f t="shared" si="137"/>
        <v>0</v>
      </c>
      <c r="Y139" s="56"/>
      <c r="Z139" s="56"/>
      <c r="AA139" s="56"/>
      <c r="AB139" s="56"/>
      <c r="AC139" s="56">
        <f t="shared" si="172"/>
        <v>0</v>
      </c>
      <c r="AD139" s="56"/>
      <c r="AE139" s="56"/>
      <c r="AF139" s="106"/>
      <c r="AG139" s="56"/>
      <c r="AH139" s="56"/>
      <c r="AI139" s="56"/>
      <c r="AJ139" s="56"/>
      <c r="AK139" s="56"/>
      <c r="AL139" s="56"/>
      <c r="AM139" s="56"/>
      <c r="AN139" s="56"/>
      <c r="AO139" s="56"/>
      <c r="AP139" s="56"/>
      <c r="AQ139" s="56"/>
      <c r="AR139" s="56"/>
      <c r="AS139" s="56"/>
      <c r="AT139" s="56"/>
      <c r="AU139" s="56"/>
      <c r="AV139" s="56"/>
      <c r="AW139" s="56"/>
      <c r="AX139" s="228">
        <v>4.0</v>
      </c>
      <c r="AY139" s="228"/>
      <c r="AZ139" s="104"/>
      <c r="BA139" s="56" t="str">
        <f t="shared" ref="BA139:BR139" si="173">IF(AG139="","",$X139*AG139)</f>
        <v/>
      </c>
      <c r="BB139" s="56" t="str">
        <f t="shared" si="173"/>
        <v/>
      </c>
      <c r="BC139" s="56" t="str">
        <f t="shared" si="173"/>
        <v/>
      </c>
      <c r="BD139" s="56" t="str">
        <f t="shared" si="173"/>
        <v/>
      </c>
      <c r="BE139" s="56" t="str">
        <f t="shared" si="173"/>
        <v/>
      </c>
      <c r="BF139" s="56" t="str">
        <f t="shared" si="173"/>
        <v/>
      </c>
      <c r="BG139" s="56" t="str">
        <f t="shared" si="173"/>
        <v/>
      </c>
      <c r="BH139" s="56" t="str">
        <f t="shared" si="173"/>
        <v/>
      </c>
      <c r="BI139" s="56" t="str">
        <f t="shared" si="173"/>
        <v/>
      </c>
      <c r="BJ139" s="56" t="str">
        <f t="shared" si="173"/>
        <v/>
      </c>
      <c r="BK139" s="56" t="str">
        <f t="shared" si="173"/>
        <v/>
      </c>
      <c r="BL139" s="56" t="str">
        <f t="shared" si="173"/>
        <v/>
      </c>
      <c r="BM139" s="56" t="str">
        <f t="shared" si="173"/>
        <v/>
      </c>
      <c r="BN139" s="56" t="str">
        <f t="shared" si="173"/>
        <v/>
      </c>
      <c r="BO139" s="56" t="str">
        <f t="shared" si="173"/>
        <v/>
      </c>
      <c r="BP139" s="56" t="str">
        <f t="shared" si="173"/>
        <v/>
      </c>
      <c r="BQ139" s="56" t="str">
        <f t="shared" si="173"/>
        <v/>
      </c>
      <c r="BR139" s="56">
        <f t="shared" si="173"/>
        <v>0</v>
      </c>
      <c r="BS139" s="56"/>
    </row>
    <row r="140" ht="21.0" customHeight="1">
      <c r="A140" s="112"/>
      <c r="B140" s="110" t="s">
        <v>404</v>
      </c>
      <c r="C140" s="86" t="s">
        <v>297</v>
      </c>
      <c r="D140" s="232"/>
      <c r="E140" s="168" t="s">
        <v>405</v>
      </c>
      <c r="F140" s="168">
        <v>1.0</v>
      </c>
      <c r="G140" s="259">
        <v>87.5</v>
      </c>
      <c r="H140" s="90"/>
      <c r="I140" s="91"/>
      <c r="J140" s="109"/>
      <c r="K140" s="93"/>
      <c r="L140" s="94"/>
      <c r="M140" s="95"/>
      <c r="N140" s="96"/>
      <c r="O140" s="97"/>
      <c r="P140" s="98"/>
      <c r="Q140" s="99"/>
      <c r="R140" s="100"/>
      <c r="S140" s="226"/>
      <c r="T140" s="101"/>
      <c r="U140" s="227"/>
      <c r="V140" s="23">
        <f t="shared" si="135"/>
        <v>0</v>
      </c>
      <c r="W140" s="25">
        <f t="shared" si="136"/>
        <v>0</v>
      </c>
      <c r="X140" s="56">
        <f t="shared" si="137"/>
        <v>0</v>
      </c>
      <c r="Y140" s="56"/>
      <c r="Z140" s="56"/>
      <c r="AA140" s="56"/>
      <c r="AB140" s="56"/>
      <c r="AC140" s="56">
        <f t="shared" si="172"/>
        <v>0</v>
      </c>
      <c r="AD140" s="56"/>
      <c r="AE140" s="56"/>
      <c r="AF140" s="106"/>
      <c r="AG140" s="56"/>
      <c r="AH140" s="56"/>
      <c r="AI140" s="56"/>
      <c r="AJ140" s="56"/>
      <c r="AK140" s="56"/>
      <c r="AL140" s="56"/>
      <c r="AM140" s="56"/>
      <c r="AN140" s="56"/>
      <c r="AO140" s="56"/>
      <c r="AP140" s="56"/>
      <c r="AQ140" s="56"/>
      <c r="AR140" s="56"/>
      <c r="AS140" s="56"/>
      <c r="AT140" s="56"/>
      <c r="AU140" s="56"/>
      <c r="AV140" s="56"/>
      <c r="AW140" s="56"/>
      <c r="AX140" s="228">
        <v>4.0</v>
      </c>
      <c r="AY140" s="228"/>
      <c r="AZ140" s="104"/>
      <c r="BA140" s="56" t="str">
        <f t="shared" ref="BA140:BR140" si="174">IF(AG140="","",$X140*AG140)</f>
        <v/>
      </c>
      <c r="BB140" s="56" t="str">
        <f t="shared" si="174"/>
        <v/>
      </c>
      <c r="BC140" s="56" t="str">
        <f t="shared" si="174"/>
        <v/>
      </c>
      <c r="BD140" s="56" t="str">
        <f t="shared" si="174"/>
        <v/>
      </c>
      <c r="BE140" s="56" t="str">
        <f t="shared" si="174"/>
        <v/>
      </c>
      <c r="BF140" s="56" t="str">
        <f t="shared" si="174"/>
        <v/>
      </c>
      <c r="BG140" s="56" t="str">
        <f t="shared" si="174"/>
        <v/>
      </c>
      <c r="BH140" s="56" t="str">
        <f t="shared" si="174"/>
        <v/>
      </c>
      <c r="BI140" s="56" t="str">
        <f t="shared" si="174"/>
        <v/>
      </c>
      <c r="BJ140" s="56" t="str">
        <f t="shared" si="174"/>
        <v/>
      </c>
      <c r="BK140" s="56" t="str">
        <f t="shared" si="174"/>
        <v/>
      </c>
      <c r="BL140" s="56" t="str">
        <f t="shared" si="174"/>
        <v/>
      </c>
      <c r="BM140" s="56" t="str">
        <f t="shared" si="174"/>
        <v/>
      </c>
      <c r="BN140" s="56" t="str">
        <f t="shared" si="174"/>
        <v/>
      </c>
      <c r="BO140" s="56" t="str">
        <f t="shared" si="174"/>
        <v/>
      </c>
      <c r="BP140" s="56" t="str">
        <f t="shared" si="174"/>
        <v/>
      </c>
      <c r="BQ140" s="56" t="str">
        <f t="shared" si="174"/>
        <v/>
      </c>
      <c r="BR140" s="56">
        <f t="shared" si="174"/>
        <v>0</v>
      </c>
      <c r="BS140" s="56"/>
    </row>
    <row r="141" ht="10.5" customHeight="1">
      <c r="A141" s="194"/>
      <c r="B141" s="261"/>
      <c r="C141" s="65"/>
      <c r="D141" s="65"/>
      <c r="E141" s="238"/>
      <c r="F141" s="118"/>
      <c r="G141" s="65"/>
      <c r="H141" s="114"/>
      <c r="I141" s="114"/>
      <c r="J141" s="114"/>
      <c r="K141" s="114"/>
      <c r="L141" s="114"/>
      <c r="M141" s="114"/>
      <c r="N141" s="115"/>
      <c r="O141" s="114"/>
      <c r="P141" s="116"/>
      <c r="Q141" s="114"/>
      <c r="R141" s="114"/>
      <c r="S141" s="114"/>
      <c r="T141" s="114"/>
      <c r="U141" s="114"/>
      <c r="V141" s="262"/>
      <c r="W141" s="262"/>
      <c r="X141" s="262"/>
      <c r="Y141" s="118"/>
      <c r="Z141" s="118"/>
      <c r="AA141" s="118"/>
      <c r="AB141" s="118"/>
      <c r="AC141" s="118"/>
      <c r="AD141" s="118"/>
      <c r="AE141" s="119"/>
      <c r="AF141" s="106"/>
      <c r="AG141" s="120"/>
      <c r="AH141" s="120"/>
      <c r="AI141" s="120"/>
      <c r="AJ141" s="120"/>
      <c r="AK141" s="120"/>
      <c r="AL141" s="120"/>
      <c r="AM141" s="120"/>
      <c r="AN141" s="120"/>
      <c r="AO141" s="120"/>
      <c r="AP141" s="120"/>
      <c r="AQ141" s="120"/>
      <c r="AR141" s="120"/>
      <c r="AS141" s="120"/>
      <c r="AT141" s="120"/>
      <c r="AU141" s="120"/>
      <c r="AV141" s="120"/>
      <c r="AW141" s="120"/>
      <c r="AX141" s="120"/>
      <c r="AY141" s="120"/>
      <c r="AZ141" s="194"/>
      <c r="BA141" s="120"/>
      <c r="BB141" s="120"/>
      <c r="BC141" s="120"/>
      <c r="BD141" s="120"/>
      <c r="BE141" s="120"/>
      <c r="BF141" s="120"/>
      <c r="BG141" s="120"/>
      <c r="BH141" s="120"/>
      <c r="BI141" s="120"/>
      <c r="BJ141" s="120"/>
      <c r="BK141" s="120"/>
      <c r="BL141" s="120"/>
      <c r="BM141" s="120"/>
      <c r="BN141" s="120"/>
      <c r="BO141" s="120"/>
      <c r="BP141" s="120"/>
      <c r="BQ141" s="120"/>
      <c r="BR141" s="120"/>
      <c r="BS141" s="120"/>
    </row>
    <row r="142" ht="15.75" customHeight="1">
      <c r="A142" s="257" t="s">
        <v>406</v>
      </c>
      <c r="B142" s="122" t="s">
        <v>407</v>
      </c>
      <c r="C142" s="123" t="s">
        <v>71</v>
      </c>
      <c r="D142" s="197"/>
      <c r="E142" s="167" t="s">
        <v>408</v>
      </c>
      <c r="F142" s="123">
        <v>20.0</v>
      </c>
      <c r="G142" s="263">
        <v>82.5</v>
      </c>
      <c r="H142" s="127"/>
      <c r="I142" s="128"/>
      <c r="J142" s="129"/>
      <c r="K142" s="130"/>
      <c r="L142" s="131"/>
      <c r="M142" s="132"/>
      <c r="N142" s="133"/>
      <c r="O142" s="134"/>
      <c r="P142" s="135"/>
      <c r="Q142" s="136"/>
      <c r="R142" s="137"/>
      <c r="S142" s="242"/>
      <c r="T142" s="138"/>
      <c r="U142" s="227"/>
      <c r="V142" s="243">
        <f t="shared" ref="V142:V156" si="176">SUM(H142:U142)*G143</f>
        <v>0</v>
      </c>
      <c r="W142" s="25">
        <f t="shared" ref="W142:W156" si="177">SUM(H142:U142)*F142</f>
        <v>0</v>
      </c>
      <c r="X142" s="139">
        <f t="shared" ref="X142:X156" si="178">SUM(H142:U142)</f>
        <v>0</v>
      </c>
      <c r="Y142" s="139"/>
      <c r="Z142" s="139">
        <f>$X142*20</f>
        <v>0</v>
      </c>
      <c r="AA142" s="139"/>
      <c r="AB142" s="139"/>
      <c r="AC142" s="139"/>
      <c r="AD142" s="139"/>
      <c r="AE142" s="139"/>
      <c r="AF142" s="106"/>
      <c r="AG142" s="228">
        <v>20.0</v>
      </c>
      <c r="AH142" s="56"/>
      <c r="AI142" s="56"/>
      <c r="AJ142" s="56"/>
      <c r="AK142" s="56"/>
      <c r="AL142" s="56"/>
      <c r="AM142" s="56"/>
      <c r="AN142" s="56"/>
      <c r="AO142" s="56"/>
      <c r="AP142" s="56"/>
      <c r="AQ142" s="56"/>
      <c r="AR142" s="56"/>
      <c r="AS142" s="56"/>
      <c r="AT142" s="56"/>
      <c r="AU142" s="56"/>
      <c r="AV142" s="56"/>
      <c r="AW142" s="56"/>
      <c r="AX142" s="56"/>
      <c r="AY142" s="56"/>
      <c r="AZ142" s="104"/>
      <c r="BA142" s="56">
        <f t="shared" ref="BA142:BR142" si="175">IF(AG142="","",$X142*AG142)</f>
        <v>0</v>
      </c>
      <c r="BB142" s="56" t="str">
        <f t="shared" si="175"/>
        <v/>
      </c>
      <c r="BC142" s="56" t="str">
        <f t="shared" si="175"/>
        <v/>
      </c>
      <c r="BD142" s="56" t="str">
        <f t="shared" si="175"/>
        <v/>
      </c>
      <c r="BE142" s="56" t="str">
        <f t="shared" si="175"/>
        <v/>
      </c>
      <c r="BF142" s="56" t="str">
        <f t="shared" si="175"/>
        <v/>
      </c>
      <c r="BG142" s="56" t="str">
        <f t="shared" si="175"/>
        <v/>
      </c>
      <c r="BH142" s="56" t="str">
        <f t="shared" si="175"/>
        <v/>
      </c>
      <c r="BI142" s="56" t="str">
        <f t="shared" si="175"/>
        <v/>
      </c>
      <c r="BJ142" s="56" t="str">
        <f t="shared" si="175"/>
        <v/>
      </c>
      <c r="BK142" s="56" t="str">
        <f t="shared" si="175"/>
        <v/>
      </c>
      <c r="BL142" s="56" t="str">
        <f t="shared" si="175"/>
        <v/>
      </c>
      <c r="BM142" s="56" t="str">
        <f t="shared" si="175"/>
        <v/>
      </c>
      <c r="BN142" s="56" t="str">
        <f t="shared" si="175"/>
        <v/>
      </c>
      <c r="BO142" s="56" t="str">
        <f t="shared" si="175"/>
        <v/>
      </c>
      <c r="BP142" s="56" t="str">
        <f t="shared" si="175"/>
        <v/>
      </c>
      <c r="BQ142" s="56" t="str">
        <f t="shared" si="175"/>
        <v/>
      </c>
      <c r="BR142" s="56" t="str">
        <f t="shared" si="175"/>
        <v/>
      </c>
      <c r="BS142" s="56"/>
    </row>
    <row r="143" ht="15.75" customHeight="1">
      <c r="A143" s="107"/>
      <c r="B143" s="110" t="s">
        <v>409</v>
      </c>
      <c r="C143" s="86" t="s">
        <v>71</v>
      </c>
      <c r="D143" s="198"/>
      <c r="E143" s="168" t="s">
        <v>153</v>
      </c>
      <c r="F143" s="86">
        <v>25.0</v>
      </c>
      <c r="G143" s="264">
        <v>82.5</v>
      </c>
      <c r="H143" s="90"/>
      <c r="I143" s="91"/>
      <c r="J143" s="109"/>
      <c r="K143" s="93"/>
      <c r="L143" s="94"/>
      <c r="M143" s="95"/>
      <c r="N143" s="96"/>
      <c r="O143" s="97"/>
      <c r="P143" s="98"/>
      <c r="Q143" s="99"/>
      <c r="R143" s="100"/>
      <c r="S143" s="226"/>
      <c r="T143" s="101"/>
      <c r="U143" s="227"/>
      <c r="V143" s="23">
        <f t="shared" si="176"/>
        <v>0</v>
      </c>
      <c r="W143" s="25">
        <f t="shared" si="177"/>
        <v>0</v>
      </c>
      <c r="X143" s="56">
        <f t="shared" si="178"/>
        <v>0</v>
      </c>
      <c r="Y143" s="56"/>
      <c r="Z143" s="56">
        <f>$X143*25</f>
        <v>0</v>
      </c>
      <c r="AA143" s="56"/>
      <c r="AB143" s="56"/>
      <c r="AC143" s="56"/>
      <c r="AD143" s="56"/>
      <c r="AE143" s="56"/>
      <c r="AF143" s="106"/>
      <c r="AG143" s="56"/>
      <c r="AH143" s="228">
        <v>25.0</v>
      </c>
      <c r="AI143" s="56"/>
      <c r="AJ143" s="56"/>
      <c r="AK143" s="56"/>
      <c r="AL143" s="56"/>
      <c r="AM143" s="56"/>
      <c r="AN143" s="56"/>
      <c r="AO143" s="56"/>
      <c r="AP143" s="56"/>
      <c r="AQ143" s="56"/>
      <c r="AR143" s="56"/>
      <c r="AS143" s="56"/>
      <c r="AT143" s="56"/>
      <c r="AU143" s="56"/>
      <c r="AV143" s="56"/>
      <c r="AW143" s="56"/>
      <c r="AX143" s="56"/>
      <c r="AY143" s="56"/>
      <c r="AZ143" s="104"/>
      <c r="BA143" s="56" t="str">
        <f t="shared" ref="BA143:BR143" si="179">IF(AG143="","",$X143*AG143)</f>
        <v/>
      </c>
      <c r="BB143" s="56">
        <f t="shared" si="179"/>
        <v>0</v>
      </c>
      <c r="BC143" s="56" t="str">
        <f t="shared" si="179"/>
        <v/>
      </c>
      <c r="BD143" s="56" t="str">
        <f t="shared" si="179"/>
        <v/>
      </c>
      <c r="BE143" s="56" t="str">
        <f t="shared" si="179"/>
        <v/>
      </c>
      <c r="BF143" s="56" t="str">
        <f t="shared" si="179"/>
        <v/>
      </c>
      <c r="BG143" s="56" t="str">
        <f t="shared" si="179"/>
        <v/>
      </c>
      <c r="BH143" s="56" t="str">
        <f t="shared" si="179"/>
        <v/>
      </c>
      <c r="BI143" s="56" t="str">
        <f t="shared" si="179"/>
        <v/>
      </c>
      <c r="BJ143" s="56" t="str">
        <f t="shared" si="179"/>
        <v/>
      </c>
      <c r="BK143" s="56" t="str">
        <f t="shared" si="179"/>
        <v/>
      </c>
      <c r="BL143" s="56" t="str">
        <f t="shared" si="179"/>
        <v/>
      </c>
      <c r="BM143" s="56" t="str">
        <f t="shared" si="179"/>
        <v/>
      </c>
      <c r="BN143" s="56" t="str">
        <f t="shared" si="179"/>
        <v/>
      </c>
      <c r="BO143" s="56" t="str">
        <f t="shared" si="179"/>
        <v/>
      </c>
      <c r="BP143" s="56" t="str">
        <f t="shared" si="179"/>
        <v/>
      </c>
      <c r="BQ143" s="56" t="str">
        <f t="shared" si="179"/>
        <v/>
      </c>
      <c r="BR143" s="56" t="str">
        <f t="shared" si="179"/>
        <v/>
      </c>
      <c r="BS143" s="56"/>
    </row>
    <row r="144" ht="15.75" customHeight="1">
      <c r="A144" s="107"/>
      <c r="B144" s="110" t="s">
        <v>410</v>
      </c>
      <c r="C144" s="86" t="s">
        <v>71</v>
      </c>
      <c r="D144" s="198"/>
      <c r="E144" s="168" t="s">
        <v>214</v>
      </c>
      <c r="F144" s="86">
        <v>20.0</v>
      </c>
      <c r="G144" s="264">
        <v>82.5</v>
      </c>
      <c r="H144" s="90"/>
      <c r="I144" s="91"/>
      <c r="J144" s="109"/>
      <c r="K144" s="93"/>
      <c r="L144" s="94"/>
      <c r="M144" s="95"/>
      <c r="N144" s="96"/>
      <c r="O144" s="97"/>
      <c r="P144" s="98"/>
      <c r="Q144" s="99"/>
      <c r="R144" s="100"/>
      <c r="S144" s="226"/>
      <c r="T144" s="101"/>
      <c r="U144" s="227"/>
      <c r="V144" s="23">
        <f t="shared" si="176"/>
        <v>0</v>
      </c>
      <c r="W144" s="25">
        <f t="shared" si="177"/>
        <v>0</v>
      </c>
      <c r="X144" s="56">
        <f t="shared" si="178"/>
        <v>0</v>
      </c>
      <c r="Y144" s="56"/>
      <c r="Z144" s="56">
        <f>$X144*20</f>
        <v>0</v>
      </c>
      <c r="AA144" s="56"/>
      <c r="AB144" s="56"/>
      <c r="AC144" s="56"/>
      <c r="AD144" s="56"/>
      <c r="AE144" s="56"/>
      <c r="AF144" s="106"/>
      <c r="AG144" s="228">
        <v>16.0</v>
      </c>
      <c r="AH144" s="228">
        <v>4.0</v>
      </c>
      <c r="AI144" s="56"/>
      <c r="AJ144" s="56"/>
      <c r="AK144" s="56"/>
      <c r="AL144" s="56"/>
      <c r="AM144" s="56"/>
      <c r="AN144" s="56"/>
      <c r="AO144" s="56"/>
      <c r="AP144" s="56"/>
      <c r="AQ144" s="56"/>
      <c r="AR144" s="56"/>
      <c r="AS144" s="56"/>
      <c r="AT144" s="56"/>
      <c r="AU144" s="56"/>
      <c r="AV144" s="56"/>
      <c r="AW144" s="56"/>
      <c r="AX144" s="56"/>
      <c r="AY144" s="56"/>
      <c r="AZ144" s="104"/>
      <c r="BA144" s="56">
        <f t="shared" ref="BA144:BR144" si="180">IF(AG144="","",$X144*AG144)</f>
        <v>0</v>
      </c>
      <c r="BB144" s="56">
        <f t="shared" si="180"/>
        <v>0</v>
      </c>
      <c r="BC144" s="56" t="str">
        <f t="shared" si="180"/>
        <v/>
      </c>
      <c r="BD144" s="56" t="str">
        <f t="shared" si="180"/>
        <v/>
      </c>
      <c r="BE144" s="56" t="str">
        <f t="shared" si="180"/>
        <v/>
      </c>
      <c r="BF144" s="56" t="str">
        <f t="shared" si="180"/>
        <v/>
      </c>
      <c r="BG144" s="56" t="str">
        <f t="shared" si="180"/>
        <v/>
      </c>
      <c r="BH144" s="56" t="str">
        <f t="shared" si="180"/>
        <v/>
      </c>
      <c r="BI144" s="56" t="str">
        <f t="shared" si="180"/>
        <v/>
      </c>
      <c r="BJ144" s="56" t="str">
        <f t="shared" si="180"/>
        <v/>
      </c>
      <c r="BK144" s="56" t="str">
        <f t="shared" si="180"/>
        <v/>
      </c>
      <c r="BL144" s="56" t="str">
        <f t="shared" si="180"/>
        <v/>
      </c>
      <c r="BM144" s="56" t="str">
        <f t="shared" si="180"/>
        <v/>
      </c>
      <c r="BN144" s="56" t="str">
        <f t="shared" si="180"/>
        <v/>
      </c>
      <c r="BO144" s="56" t="str">
        <f t="shared" si="180"/>
        <v/>
      </c>
      <c r="BP144" s="56" t="str">
        <f t="shared" si="180"/>
        <v/>
      </c>
      <c r="BQ144" s="56" t="str">
        <f t="shared" si="180"/>
        <v/>
      </c>
      <c r="BR144" s="56" t="str">
        <f t="shared" si="180"/>
        <v/>
      </c>
      <c r="BS144" s="56"/>
    </row>
    <row r="145" ht="16.5" customHeight="1">
      <c r="A145" s="107"/>
      <c r="B145" s="110" t="s">
        <v>411</v>
      </c>
      <c r="C145" s="86" t="s">
        <v>72</v>
      </c>
      <c r="D145" s="198"/>
      <c r="E145" s="168" t="s">
        <v>143</v>
      </c>
      <c r="F145" s="86">
        <v>10.0</v>
      </c>
      <c r="G145" s="264">
        <v>82.5</v>
      </c>
      <c r="H145" s="90"/>
      <c r="I145" s="91"/>
      <c r="J145" s="109"/>
      <c r="K145" s="93"/>
      <c r="L145" s="94"/>
      <c r="M145" s="95"/>
      <c r="N145" s="96"/>
      <c r="O145" s="97"/>
      <c r="P145" s="98"/>
      <c r="Q145" s="99"/>
      <c r="R145" s="100"/>
      <c r="S145" s="226"/>
      <c r="T145" s="101"/>
      <c r="U145" s="227"/>
      <c r="V145" s="23">
        <f t="shared" si="176"/>
        <v>0</v>
      </c>
      <c r="W145" s="25">
        <f t="shared" si="177"/>
        <v>0</v>
      </c>
      <c r="X145" s="56">
        <f t="shared" si="178"/>
        <v>0</v>
      </c>
      <c r="Y145" s="56"/>
      <c r="Z145" s="56"/>
      <c r="AA145" s="56">
        <f t="shared" ref="AA145:AA149" si="182">$X145*10</f>
        <v>0</v>
      </c>
      <c r="AB145" s="56"/>
      <c r="AC145" s="56"/>
      <c r="AD145" s="56"/>
      <c r="AE145" s="56"/>
      <c r="AF145" s="106"/>
      <c r="AG145" s="56"/>
      <c r="AH145" s="228">
        <v>10.0</v>
      </c>
      <c r="AI145" s="56"/>
      <c r="AJ145" s="56"/>
      <c r="AK145" s="56"/>
      <c r="AL145" s="56"/>
      <c r="AM145" s="56"/>
      <c r="AN145" s="56"/>
      <c r="AO145" s="56"/>
      <c r="AP145" s="56"/>
      <c r="AQ145" s="56"/>
      <c r="AR145" s="56"/>
      <c r="AS145" s="56"/>
      <c r="AT145" s="56"/>
      <c r="AU145" s="56"/>
      <c r="AV145" s="56"/>
      <c r="AW145" s="56"/>
      <c r="AX145" s="228">
        <v>10.0</v>
      </c>
      <c r="AY145" s="228"/>
      <c r="AZ145" s="104"/>
      <c r="BA145" s="56" t="str">
        <f t="shared" ref="BA145:BR145" si="181">IF(AG145="","",$X145*AG145)</f>
        <v/>
      </c>
      <c r="BB145" s="56">
        <f t="shared" si="181"/>
        <v>0</v>
      </c>
      <c r="BC145" s="56" t="str">
        <f t="shared" si="181"/>
        <v/>
      </c>
      <c r="BD145" s="56" t="str">
        <f t="shared" si="181"/>
        <v/>
      </c>
      <c r="BE145" s="56" t="str">
        <f t="shared" si="181"/>
        <v/>
      </c>
      <c r="BF145" s="56" t="str">
        <f t="shared" si="181"/>
        <v/>
      </c>
      <c r="BG145" s="56" t="str">
        <f t="shared" si="181"/>
        <v/>
      </c>
      <c r="BH145" s="56" t="str">
        <f t="shared" si="181"/>
        <v/>
      </c>
      <c r="BI145" s="56" t="str">
        <f t="shared" si="181"/>
        <v/>
      </c>
      <c r="BJ145" s="56" t="str">
        <f t="shared" si="181"/>
        <v/>
      </c>
      <c r="BK145" s="56" t="str">
        <f t="shared" si="181"/>
        <v/>
      </c>
      <c r="BL145" s="56" t="str">
        <f t="shared" si="181"/>
        <v/>
      </c>
      <c r="BM145" s="56" t="str">
        <f t="shared" si="181"/>
        <v/>
      </c>
      <c r="BN145" s="56" t="str">
        <f t="shared" si="181"/>
        <v/>
      </c>
      <c r="BO145" s="56" t="str">
        <f t="shared" si="181"/>
        <v/>
      </c>
      <c r="BP145" s="56" t="str">
        <f t="shared" si="181"/>
        <v/>
      </c>
      <c r="BQ145" s="56" t="str">
        <f t="shared" si="181"/>
        <v/>
      </c>
      <c r="BR145" s="56">
        <f t="shared" si="181"/>
        <v>0</v>
      </c>
      <c r="BS145" s="56"/>
    </row>
    <row r="146" ht="16.5" customHeight="1">
      <c r="A146" s="107"/>
      <c r="B146" s="110" t="s">
        <v>412</v>
      </c>
      <c r="C146" s="86" t="s">
        <v>72</v>
      </c>
      <c r="D146" s="198"/>
      <c r="E146" s="168" t="s">
        <v>121</v>
      </c>
      <c r="F146" s="86">
        <v>10.0</v>
      </c>
      <c r="G146" s="264">
        <v>82.5</v>
      </c>
      <c r="H146" s="90"/>
      <c r="I146" s="91"/>
      <c r="J146" s="109"/>
      <c r="K146" s="93"/>
      <c r="L146" s="94"/>
      <c r="M146" s="95"/>
      <c r="N146" s="96"/>
      <c r="O146" s="97"/>
      <c r="P146" s="98"/>
      <c r="Q146" s="99"/>
      <c r="R146" s="100"/>
      <c r="S146" s="226"/>
      <c r="T146" s="101"/>
      <c r="U146" s="227"/>
      <c r="V146" s="23">
        <f t="shared" si="176"/>
        <v>0</v>
      </c>
      <c r="W146" s="25">
        <f t="shared" si="177"/>
        <v>0</v>
      </c>
      <c r="X146" s="56">
        <f t="shared" si="178"/>
        <v>0</v>
      </c>
      <c r="Y146" s="56"/>
      <c r="Z146" s="56"/>
      <c r="AA146" s="56">
        <f t="shared" si="182"/>
        <v>0</v>
      </c>
      <c r="AB146" s="56"/>
      <c r="AC146" s="56"/>
      <c r="AD146" s="56"/>
      <c r="AE146" s="56"/>
      <c r="AF146" s="106"/>
      <c r="AG146" s="56"/>
      <c r="AH146" s="228">
        <v>10.0</v>
      </c>
      <c r="AI146" s="56"/>
      <c r="AJ146" s="56"/>
      <c r="AK146" s="56"/>
      <c r="AL146" s="56"/>
      <c r="AM146" s="56"/>
      <c r="AN146" s="56"/>
      <c r="AO146" s="56"/>
      <c r="AP146" s="56"/>
      <c r="AQ146" s="56"/>
      <c r="AR146" s="56"/>
      <c r="AS146" s="56"/>
      <c r="AT146" s="56"/>
      <c r="AU146" s="56"/>
      <c r="AV146" s="56"/>
      <c r="AW146" s="56"/>
      <c r="AX146" s="228">
        <v>10.0</v>
      </c>
      <c r="AY146" s="228"/>
      <c r="AZ146" s="104"/>
      <c r="BA146" s="56" t="str">
        <f t="shared" ref="BA146:BR146" si="183">IF(AG146="","",$X146*AG146)</f>
        <v/>
      </c>
      <c r="BB146" s="56">
        <f t="shared" si="183"/>
        <v>0</v>
      </c>
      <c r="BC146" s="56" t="str">
        <f t="shared" si="183"/>
        <v/>
      </c>
      <c r="BD146" s="56" t="str">
        <f t="shared" si="183"/>
        <v/>
      </c>
      <c r="BE146" s="56" t="str">
        <f t="shared" si="183"/>
        <v/>
      </c>
      <c r="BF146" s="56" t="str">
        <f t="shared" si="183"/>
        <v/>
      </c>
      <c r="BG146" s="56" t="str">
        <f t="shared" si="183"/>
        <v/>
      </c>
      <c r="BH146" s="56" t="str">
        <f t="shared" si="183"/>
        <v/>
      </c>
      <c r="BI146" s="56" t="str">
        <f t="shared" si="183"/>
        <v/>
      </c>
      <c r="BJ146" s="56" t="str">
        <f t="shared" si="183"/>
        <v/>
      </c>
      <c r="BK146" s="56" t="str">
        <f t="shared" si="183"/>
        <v/>
      </c>
      <c r="BL146" s="56" t="str">
        <f t="shared" si="183"/>
        <v/>
      </c>
      <c r="BM146" s="56" t="str">
        <f t="shared" si="183"/>
        <v/>
      </c>
      <c r="BN146" s="56" t="str">
        <f t="shared" si="183"/>
        <v/>
      </c>
      <c r="BO146" s="56" t="str">
        <f t="shared" si="183"/>
        <v/>
      </c>
      <c r="BP146" s="56" t="str">
        <f t="shared" si="183"/>
        <v/>
      </c>
      <c r="BQ146" s="56" t="str">
        <f t="shared" si="183"/>
        <v/>
      </c>
      <c r="BR146" s="56">
        <f t="shared" si="183"/>
        <v>0</v>
      </c>
      <c r="BS146" s="56"/>
    </row>
    <row r="147" ht="15.75" customHeight="1">
      <c r="A147" s="107"/>
      <c r="B147" s="110" t="s">
        <v>413</v>
      </c>
      <c r="C147" s="86" t="s">
        <v>72</v>
      </c>
      <c r="D147" s="198"/>
      <c r="E147" s="168" t="s">
        <v>143</v>
      </c>
      <c r="F147" s="86">
        <v>10.0</v>
      </c>
      <c r="G147" s="264">
        <v>82.5</v>
      </c>
      <c r="H147" s="90"/>
      <c r="I147" s="91"/>
      <c r="J147" s="109"/>
      <c r="K147" s="93"/>
      <c r="L147" s="94"/>
      <c r="M147" s="95"/>
      <c r="N147" s="96"/>
      <c r="O147" s="97"/>
      <c r="P147" s="98"/>
      <c r="Q147" s="99"/>
      <c r="R147" s="100"/>
      <c r="S147" s="226"/>
      <c r="T147" s="101"/>
      <c r="U147" s="227"/>
      <c r="V147" s="23">
        <f t="shared" si="176"/>
        <v>0</v>
      </c>
      <c r="W147" s="25">
        <f t="shared" si="177"/>
        <v>0</v>
      </c>
      <c r="X147" s="56">
        <f t="shared" si="178"/>
        <v>0</v>
      </c>
      <c r="Y147" s="56"/>
      <c r="Z147" s="56"/>
      <c r="AA147" s="56">
        <f t="shared" si="182"/>
        <v>0</v>
      </c>
      <c r="AB147" s="56"/>
      <c r="AC147" s="56"/>
      <c r="AD147" s="56"/>
      <c r="AE147" s="56"/>
      <c r="AF147" s="106"/>
      <c r="AG147" s="228">
        <v>2.0</v>
      </c>
      <c r="AH147" s="228">
        <v>8.0</v>
      </c>
      <c r="AI147" s="56"/>
      <c r="AJ147" s="56"/>
      <c r="AK147" s="56"/>
      <c r="AL147" s="56"/>
      <c r="AM147" s="56"/>
      <c r="AN147" s="56"/>
      <c r="AO147" s="56"/>
      <c r="AP147" s="56"/>
      <c r="AQ147" s="56"/>
      <c r="AR147" s="56"/>
      <c r="AS147" s="56"/>
      <c r="AT147" s="56"/>
      <c r="AU147" s="56"/>
      <c r="AV147" s="56"/>
      <c r="AW147" s="56"/>
      <c r="AX147" s="228">
        <v>10.0</v>
      </c>
      <c r="AY147" s="228"/>
      <c r="AZ147" s="104"/>
      <c r="BA147" s="56">
        <f t="shared" ref="BA147:BR147" si="184">IF(AG147="","",$X147*AG147)</f>
        <v>0</v>
      </c>
      <c r="BB147" s="56">
        <f t="shared" si="184"/>
        <v>0</v>
      </c>
      <c r="BC147" s="56" t="str">
        <f t="shared" si="184"/>
        <v/>
      </c>
      <c r="BD147" s="56" t="str">
        <f t="shared" si="184"/>
        <v/>
      </c>
      <c r="BE147" s="56" t="str">
        <f t="shared" si="184"/>
        <v/>
      </c>
      <c r="BF147" s="56" t="str">
        <f t="shared" si="184"/>
        <v/>
      </c>
      <c r="BG147" s="56" t="str">
        <f t="shared" si="184"/>
        <v/>
      </c>
      <c r="BH147" s="56" t="str">
        <f t="shared" si="184"/>
        <v/>
      </c>
      <c r="BI147" s="56" t="str">
        <f t="shared" si="184"/>
        <v/>
      </c>
      <c r="BJ147" s="56" t="str">
        <f t="shared" si="184"/>
        <v/>
      </c>
      <c r="BK147" s="56" t="str">
        <f t="shared" si="184"/>
        <v/>
      </c>
      <c r="BL147" s="56" t="str">
        <f t="shared" si="184"/>
        <v/>
      </c>
      <c r="BM147" s="56" t="str">
        <f t="shared" si="184"/>
        <v/>
      </c>
      <c r="BN147" s="56" t="str">
        <f t="shared" si="184"/>
        <v/>
      </c>
      <c r="BO147" s="56" t="str">
        <f t="shared" si="184"/>
        <v/>
      </c>
      <c r="BP147" s="56" t="str">
        <f t="shared" si="184"/>
        <v/>
      </c>
      <c r="BQ147" s="56" t="str">
        <f t="shared" si="184"/>
        <v/>
      </c>
      <c r="BR147" s="56">
        <f t="shared" si="184"/>
        <v>0</v>
      </c>
      <c r="BS147" s="56"/>
    </row>
    <row r="148" ht="16.5" customHeight="1">
      <c r="A148" s="107"/>
      <c r="B148" s="110" t="s">
        <v>414</v>
      </c>
      <c r="C148" s="86" t="s">
        <v>72</v>
      </c>
      <c r="D148" s="198"/>
      <c r="E148" s="168" t="s">
        <v>121</v>
      </c>
      <c r="F148" s="86">
        <v>10.0</v>
      </c>
      <c r="G148" s="264">
        <v>82.5</v>
      </c>
      <c r="H148" s="90"/>
      <c r="I148" s="91"/>
      <c r="J148" s="109"/>
      <c r="K148" s="93"/>
      <c r="L148" s="94"/>
      <c r="M148" s="95"/>
      <c r="N148" s="96"/>
      <c r="O148" s="97"/>
      <c r="P148" s="98"/>
      <c r="Q148" s="99"/>
      <c r="R148" s="100"/>
      <c r="S148" s="226"/>
      <c r="T148" s="101"/>
      <c r="U148" s="227"/>
      <c r="V148" s="23">
        <f t="shared" si="176"/>
        <v>0</v>
      </c>
      <c r="W148" s="25">
        <f t="shared" si="177"/>
        <v>0</v>
      </c>
      <c r="X148" s="56">
        <f t="shared" si="178"/>
        <v>0</v>
      </c>
      <c r="Y148" s="56"/>
      <c r="Z148" s="56"/>
      <c r="AA148" s="56">
        <f t="shared" si="182"/>
        <v>0</v>
      </c>
      <c r="AB148" s="56"/>
      <c r="AC148" s="56"/>
      <c r="AD148" s="56"/>
      <c r="AE148" s="56"/>
      <c r="AF148" s="106"/>
      <c r="AG148" s="228">
        <v>3.0</v>
      </c>
      <c r="AH148" s="228">
        <v>7.0</v>
      </c>
      <c r="AI148" s="56"/>
      <c r="AJ148" s="56"/>
      <c r="AK148" s="56"/>
      <c r="AL148" s="56"/>
      <c r="AM148" s="56"/>
      <c r="AN148" s="56"/>
      <c r="AO148" s="56"/>
      <c r="AP148" s="56"/>
      <c r="AQ148" s="56"/>
      <c r="AR148" s="56"/>
      <c r="AS148" s="56"/>
      <c r="AT148" s="56"/>
      <c r="AU148" s="56"/>
      <c r="AV148" s="56"/>
      <c r="AW148" s="56"/>
      <c r="AX148" s="56"/>
      <c r="AY148" s="56"/>
      <c r="AZ148" s="104"/>
      <c r="BA148" s="56">
        <f t="shared" ref="BA148:BR148" si="185">IF(AG148="","",$X148*AG148)</f>
        <v>0</v>
      </c>
      <c r="BB148" s="56">
        <f t="shared" si="185"/>
        <v>0</v>
      </c>
      <c r="BC148" s="56" t="str">
        <f t="shared" si="185"/>
        <v/>
      </c>
      <c r="BD148" s="56" t="str">
        <f t="shared" si="185"/>
        <v/>
      </c>
      <c r="BE148" s="56" t="str">
        <f t="shared" si="185"/>
        <v/>
      </c>
      <c r="BF148" s="56" t="str">
        <f t="shared" si="185"/>
        <v/>
      </c>
      <c r="BG148" s="56" t="str">
        <f t="shared" si="185"/>
        <v/>
      </c>
      <c r="BH148" s="56" t="str">
        <f t="shared" si="185"/>
        <v/>
      </c>
      <c r="BI148" s="56" t="str">
        <f t="shared" si="185"/>
        <v/>
      </c>
      <c r="BJ148" s="56" t="str">
        <f t="shared" si="185"/>
        <v/>
      </c>
      <c r="BK148" s="56" t="str">
        <f t="shared" si="185"/>
        <v/>
      </c>
      <c r="BL148" s="56" t="str">
        <f t="shared" si="185"/>
        <v/>
      </c>
      <c r="BM148" s="56" t="str">
        <f t="shared" si="185"/>
        <v/>
      </c>
      <c r="BN148" s="56" t="str">
        <f t="shared" si="185"/>
        <v/>
      </c>
      <c r="BO148" s="56" t="str">
        <f t="shared" si="185"/>
        <v/>
      </c>
      <c r="BP148" s="56" t="str">
        <f t="shared" si="185"/>
        <v/>
      </c>
      <c r="BQ148" s="56" t="str">
        <f t="shared" si="185"/>
        <v/>
      </c>
      <c r="BR148" s="56" t="str">
        <f t="shared" si="185"/>
        <v/>
      </c>
      <c r="BS148" s="56"/>
    </row>
    <row r="149" ht="19.5" customHeight="1">
      <c r="A149" s="107"/>
      <c r="B149" s="110" t="s">
        <v>415</v>
      </c>
      <c r="C149" s="86" t="s">
        <v>72</v>
      </c>
      <c r="D149" s="198"/>
      <c r="E149" s="168" t="s">
        <v>143</v>
      </c>
      <c r="F149" s="86">
        <v>10.0</v>
      </c>
      <c r="G149" s="264">
        <v>87.5</v>
      </c>
      <c r="H149" s="90"/>
      <c r="I149" s="91"/>
      <c r="J149" s="109"/>
      <c r="K149" s="93"/>
      <c r="L149" s="94"/>
      <c r="M149" s="95"/>
      <c r="N149" s="96"/>
      <c r="O149" s="97"/>
      <c r="P149" s="98"/>
      <c r="Q149" s="99"/>
      <c r="R149" s="100"/>
      <c r="S149" s="226"/>
      <c r="T149" s="101"/>
      <c r="U149" s="227"/>
      <c r="V149" s="23">
        <f t="shared" si="176"/>
        <v>0</v>
      </c>
      <c r="W149" s="25">
        <f t="shared" si="177"/>
        <v>0</v>
      </c>
      <c r="X149" s="56">
        <f t="shared" si="178"/>
        <v>0</v>
      </c>
      <c r="Y149" s="56"/>
      <c r="Z149" s="56"/>
      <c r="AA149" s="56">
        <f t="shared" si="182"/>
        <v>0</v>
      </c>
      <c r="AB149" s="56"/>
      <c r="AC149" s="56"/>
      <c r="AD149" s="56"/>
      <c r="AE149" s="56"/>
      <c r="AF149" s="106"/>
      <c r="AG149" s="56"/>
      <c r="AH149" s="56"/>
      <c r="AI149" s="228">
        <v>10.0</v>
      </c>
      <c r="AJ149" s="56"/>
      <c r="AK149" s="56"/>
      <c r="AL149" s="56"/>
      <c r="AM149" s="56"/>
      <c r="AN149" s="56"/>
      <c r="AO149" s="56"/>
      <c r="AP149" s="56"/>
      <c r="AQ149" s="56"/>
      <c r="AR149" s="56"/>
      <c r="AS149" s="56"/>
      <c r="AT149" s="56"/>
      <c r="AU149" s="56"/>
      <c r="AV149" s="56"/>
      <c r="AW149" s="56"/>
      <c r="AX149" s="228">
        <v>10.0</v>
      </c>
      <c r="AY149" s="228"/>
      <c r="AZ149" s="104"/>
      <c r="BA149" s="56" t="str">
        <f t="shared" ref="BA149:BR149" si="186">IF(AG149="","",$X149*AG149)</f>
        <v/>
      </c>
      <c r="BB149" s="56" t="str">
        <f t="shared" si="186"/>
        <v/>
      </c>
      <c r="BC149" s="56">
        <f t="shared" si="186"/>
        <v>0</v>
      </c>
      <c r="BD149" s="56" t="str">
        <f t="shared" si="186"/>
        <v/>
      </c>
      <c r="BE149" s="56" t="str">
        <f t="shared" si="186"/>
        <v/>
      </c>
      <c r="BF149" s="56" t="str">
        <f t="shared" si="186"/>
        <v/>
      </c>
      <c r="BG149" s="56" t="str">
        <f t="shared" si="186"/>
        <v/>
      </c>
      <c r="BH149" s="56" t="str">
        <f t="shared" si="186"/>
        <v/>
      </c>
      <c r="BI149" s="56" t="str">
        <f t="shared" si="186"/>
        <v/>
      </c>
      <c r="BJ149" s="56" t="str">
        <f t="shared" si="186"/>
        <v/>
      </c>
      <c r="BK149" s="56" t="str">
        <f t="shared" si="186"/>
        <v/>
      </c>
      <c r="BL149" s="56" t="str">
        <f t="shared" si="186"/>
        <v/>
      </c>
      <c r="BM149" s="56" t="str">
        <f t="shared" si="186"/>
        <v/>
      </c>
      <c r="BN149" s="56" t="str">
        <f t="shared" si="186"/>
        <v/>
      </c>
      <c r="BO149" s="56" t="str">
        <f t="shared" si="186"/>
        <v/>
      </c>
      <c r="BP149" s="56" t="str">
        <f t="shared" si="186"/>
        <v/>
      </c>
      <c r="BQ149" s="56" t="str">
        <f t="shared" si="186"/>
        <v/>
      </c>
      <c r="BR149" s="56">
        <f t="shared" si="186"/>
        <v>0</v>
      </c>
      <c r="BS149" s="56"/>
    </row>
    <row r="150" ht="16.5" customHeight="1">
      <c r="A150" s="107"/>
      <c r="B150" s="110" t="s">
        <v>416</v>
      </c>
      <c r="C150" s="86" t="s">
        <v>73</v>
      </c>
      <c r="D150" s="198"/>
      <c r="E150" s="168" t="s">
        <v>143</v>
      </c>
      <c r="F150" s="86">
        <v>10.0</v>
      </c>
      <c r="G150" s="264">
        <v>92.5</v>
      </c>
      <c r="H150" s="90"/>
      <c r="I150" s="91"/>
      <c r="J150" s="109"/>
      <c r="K150" s="93"/>
      <c r="L150" s="94"/>
      <c r="M150" s="95"/>
      <c r="N150" s="96"/>
      <c r="O150" s="97"/>
      <c r="P150" s="98"/>
      <c r="Q150" s="99"/>
      <c r="R150" s="100"/>
      <c r="S150" s="226"/>
      <c r="T150" s="101"/>
      <c r="U150" s="227"/>
      <c r="V150" s="23">
        <f t="shared" si="176"/>
        <v>0</v>
      </c>
      <c r="W150" s="25">
        <f t="shared" si="177"/>
        <v>0</v>
      </c>
      <c r="X150" s="56">
        <f t="shared" si="178"/>
        <v>0</v>
      </c>
      <c r="Y150" s="56"/>
      <c r="Z150" s="56"/>
      <c r="AA150" s="56"/>
      <c r="AB150" s="56">
        <f>$X150*10</f>
        <v>0</v>
      </c>
      <c r="AC150" s="56"/>
      <c r="AD150" s="56"/>
      <c r="AE150" s="56"/>
      <c r="AF150" s="106"/>
      <c r="AG150" s="228">
        <v>4.0</v>
      </c>
      <c r="AH150" s="228">
        <v>6.0</v>
      </c>
      <c r="AI150" s="56"/>
      <c r="AJ150" s="56"/>
      <c r="AK150" s="56"/>
      <c r="AL150" s="56"/>
      <c r="AM150" s="56"/>
      <c r="AN150" s="56"/>
      <c r="AO150" s="56"/>
      <c r="AP150" s="56"/>
      <c r="AQ150" s="56"/>
      <c r="AR150" s="56"/>
      <c r="AS150" s="56"/>
      <c r="AT150" s="56"/>
      <c r="AU150" s="56"/>
      <c r="AV150" s="56"/>
      <c r="AW150" s="56"/>
      <c r="AX150" s="228">
        <v>10.0</v>
      </c>
      <c r="AY150" s="228"/>
      <c r="AZ150" s="104"/>
      <c r="BA150" s="56">
        <f t="shared" ref="BA150:BR150" si="187">IF(AG150="","",$X150*AG150)</f>
        <v>0</v>
      </c>
      <c r="BB150" s="56">
        <f t="shared" si="187"/>
        <v>0</v>
      </c>
      <c r="BC150" s="56" t="str">
        <f t="shared" si="187"/>
        <v/>
      </c>
      <c r="BD150" s="56" t="str">
        <f t="shared" si="187"/>
        <v/>
      </c>
      <c r="BE150" s="56" t="str">
        <f t="shared" si="187"/>
        <v/>
      </c>
      <c r="BF150" s="56" t="str">
        <f t="shared" si="187"/>
        <v/>
      </c>
      <c r="BG150" s="56" t="str">
        <f t="shared" si="187"/>
        <v/>
      </c>
      <c r="BH150" s="56" t="str">
        <f t="shared" si="187"/>
        <v/>
      </c>
      <c r="BI150" s="56" t="str">
        <f t="shared" si="187"/>
        <v/>
      </c>
      <c r="BJ150" s="56" t="str">
        <f t="shared" si="187"/>
        <v/>
      </c>
      <c r="BK150" s="56" t="str">
        <f t="shared" si="187"/>
        <v/>
      </c>
      <c r="BL150" s="56" t="str">
        <f t="shared" si="187"/>
        <v/>
      </c>
      <c r="BM150" s="56" t="str">
        <f t="shared" si="187"/>
        <v/>
      </c>
      <c r="BN150" s="56" t="str">
        <f t="shared" si="187"/>
        <v/>
      </c>
      <c r="BO150" s="56" t="str">
        <f t="shared" si="187"/>
        <v/>
      </c>
      <c r="BP150" s="56" t="str">
        <f t="shared" si="187"/>
        <v/>
      </c>
      <c r="BQ150" s="56" t="str">
        <f t="shared" si="187"/>
        <v/>
      </c>
      <c r="BR150" s="56">
        <f t="shared" si="187"/>
        <v>0</v>
      </c>
      <c r="BS150" s="56"/>
    </row>
    <row r="151" ht="15.75" customHeight="1">
      <c r="A151" s="107"/>
      <c r="B151" s="110" t="s">
        <v>417</v>
      </c>
      <c r="C151" s="86" t="s">
        <v>123</v>
      </c>
      <c r="D151" s="198"/>
      <c r="E151" s="168" t="s">
        <v>375</v>
      </c>
      <c r="F151" s="86">
        <v>10.0</v>
      </c>
      <c r="G151" s="264">
        <v>112.5</v>
      </c>
      <c r="H151" s="90"/>
      <c r="I151" s="91"/>
      <c r="J151" s="109"/>
      <c r="K151" s="93"/>
      <c r="L151" s="94"/>
      <c r="M151" s="95"/>
      <c r="N151" s="96"/>
      <c r="O151" s="97"/>
      <c r="P151" s="98"/>
      <c r="Q151" s="99"/>
      <c r="R151" s="100"/>
      <c r="S151" s="226"/>
      <c r="T151" s="101"/>
      <c r="U151" s="227"/>
      <c r="V151" s="23">
        <f t="shared" si="176"/>
        <v>0</v>
      </c>
      <c r="W151" s="25">
        <f t="shared" si="177"/>
        <v>0</v>
      </c>
      <c r="X151" s="56">
        <f t="shared" si="178"/>
        <v>0</v>
      </c>
      <c r="Y151" s="56"/>
      <c r="Z151" s="56"/>
      <c r="AA151" s="56">
        <f>$X151*10</f>
        <v>0</v>
      </c>
      <c r="AB151" s="56"/>
      <c r="AC151" s="56"/>
      <c r="AD151" s="56"/>
      <c r="AE151" s="56"/>
      <c r="AF151" s="106"/>
      <c r="AG151" s="228">
        <v>7.0</v>
      </c>
      <c r="AH151" s="228">
        <v>3.0</v>
      </c>
      <c r="AI151" s="56"/>
      <c r="AJ151" s="56"/>
      <c r="AK151" s="56"/>
      <c r="AL151" s="56"/>
      <c r="AM151" s="56"/>
      <c r="AN151" s="56"/>
      <c r="AO151" s="56"/>
      <c r="AP151" s="56"/>
      <c r="AQ151" s="56"/>
      <c r="AR151" s="56"/>
      <c r="AS151" s="56"/>
      <c r="AT151" s="56"/>
      <c r="AU151" s="56"/>
      <c r="AV151" s="56"/>
      <c r="AW151" s="56"/>
      <c r="AX151" s="228">
        <v>22.0</v>
      </c>
      <c r="AY151" s="228"/>
      <c r="AZ151" s="104"/>
      <c r="BA151" s="56">
        <f t="shared" ref="BA151:BR151" si="188">IF(AG151="","",$X151*AG151)</f>
        <v>0</v>
      </c>
      <c r="BB151" s="56">
        <f t="shared" si="188"/>
        <v>0</v>
      </c>
      <c r="BC151" s="56" t="str">
        <f t="shared" si="188"/>
        <v/>
      </c>
      <c r="BD151" s="56" t="str">
        <f t="shared" si="188"/>
        <v/>
      </c>
      <c r="BE151" s="56" t="str">
        <f t="shared" si="188"/>
        <v/>
      </c>
      <c r="BF151" s="56" t="str">
        <f t="shared" si="188"/>
        <v/>
      </c>
      <c r="BG151" s="56" t="str">
        <f t="shared" si="188"/>
        <v/>
      </c>
      <c r="BH151" s="56" t="str">
        <f t="shared" si="188"/>
        <v/>
      </c>
      <c r="BI151" s="56" t="str">
        <f t="shared" si="188"/>
        <v/>
      </c>
      <c r="BJ151" s="56" t="str">
        <f t="shared" si="188"/>
        <v/>
      </c>
      <c r="BK151" s="56" t="str">
        <f t="shared" si="188"/>
        <v/>
      </c>
      <c r="BL151" s="56" t="str">
        <f t="shared" si="188"/>
        <v/>
      </c>
      <c r="BM151" s="56" t="str">
        <f t="shared" si="188"/>
        <v/>
      </c>
      <c r="BN151" s="56" t="str">
        <f t="shared" si="188"/>
        <v/>
      </c>
      <c r="BO151" s="56" t="str">
        <f t="shared" si="188"/>
        <v/>
      </c>
      <c r="BP151" s="56" t="str">
        <f t="shared" si="188"/>
        <v/>
      </c>
      <c r="BQ151" s="56" t="str">
        <f t="shared" si="188"/>
        <v/>
      </c>
      <c r="BR151" s="56">
        <f t="shared" si="188"/>
        <v>0</v>
      </c>
      <c r="BS151" s="56"/>
    </row>
    <row r="152" ht="16.5" customHeight="1">
      <c r="A152" s="107"/>
      <c r="B152" s="110" t="s">
        <v>418</v>
      </c>
      <c r="C152" s="86" t="s">
        <v>73</v>
      </c>
      <c r="D152" s="198"/>
      <c r="E152" s="168" t="s">
        <v>143</v>
      </c>
      <c r="F152" s="86">
        <v>10.0</v>
      </c>
      <c r="G152" s="264">
        <v>122.5</v>
      </c>
      <c r="H152" s="90"/>
      <c r="I152" s="91"/>
      <c r="J152" s="109"/>
      <c r="K152" s="93"/>
      <c r="L152" s="94"/>
      <c r="M152" s="95"/>
      <c r="N152" s="96"/>
      <c r="O152" s="97"/>
      <c r="P152" s="98"/>
      <c r="Q152" s="99"/>
      <c r="R152" s="100"/>
      <c r="S152" s="226"/>
      <c r="T152" s="101"/>
      <c r="U152" s="227"/>
      <c r="V152" s="23">
        <f t="shared" si="176"/>
        <v>0</v>
      </c>
      <c r="W152" s="25">
        <f t="shared" si="177"/>
        <v>0</v>
      </c>
      <c r="X152" s="56">
        <f t="shared" si="178"/>
        <v>0</v>
      </c>
      <c r="Y152" s="56"/>
      <c r="Z152" s="56"/>
      <c r="AA152" s="56"/>
      <c r="AB152" s="56">
        <f t="shared" ref="AB152:AB156" si="190">$X152*10</f>
        <v>0</v>
      </c>
      <c r="AC152" s="56"/>
      <c r="AD152" s="56"/>
      <c r="AE152" s="56"/>
      <c r="AF152" s="106"/>
      <c r="AG152" s="56"/>
      <c r="AH152" s="228">
        <v>7.0</v>
      </c>
      <c r="AI152" s="228">
        <v>3.0</v>
      </c>
      <c r="AJ152" s="56"/>
      <c r="AK152" s="56"/>
      <c r="AL152" s="56"/>
      <c r="AM152" s="56"/>
      <c r="AN152" s="56"/>
      <c r="AO152" s="56"/>
      <c r="AP152" s="56"/>
      <c r="AQ152" s="56"/>
      <c r="AR152" s="56"/>
      <c r="AS152" s="56"/>
      <c r="AT152" s="56"/>
      <c r="AU152" s="56"/>
      <c r="AV152" s="56"/>
      <c r="AW152" s="56"/>
      <c r="AX152" s="228">
        <v>21.0</v>
      </c>
      <c r="AY152" s="228"/>
      <c r="AZ152" s="104"/>
      <c r="BA152" s="56" t="str">
        <f t="shared" ref="BA152:BR152" si="189">IF(AG152="","",$X152*AG152)</f>
        <v/>
      </c>
      <c r="BB152" s="56">
        <f t="shared" si="189"/>
        <v>0</v>
      </c>
      <c r="BC152" s="56">
        <f t="shared" si="189"/>
        <v>0</v>
      </c>
      <c r="BD152" s="56" t="str">
        <f t="shared" si="189"/>
        <v/>
      </c>
      <c r="BE152" s="56" t="str">
        <f t="shared" si="189"/>
        <v/>
      </c>
      <c r="BF152" s="56" t="str">
        <f t="shared" si="189"/>
        <v/>
      </c>
      <c r="BG152" s="56" t="str">
        <f t="shared" si="189"/>
        <v/>
      </c>
      <c r="BH152" s="56" t="str">
        <f t="shared" si="189"/>
        <v/>
      </c>
      <c r="BI152" s="56" t="str">
        <f t="shared" si="189"/>
        <v/>
      </c>
      <c r="BJ152" s="56" t="str">
        <f t="shared" si="189"/>
        <v/>
      </c>
      <c r="BK152" s="56" t="str">
        <f t="shared" si="189"/>
        <v/>
      </c>
      <c r="BL152" s="56" t="str">
        <f t="shared" si="189"/>
        <v/>
      </c>
      <c r="BM152" s="56" t="str">
        <f t="shared" si="189"/>
        <v/>
      </c>
      <c r="BN152" s="56" t="str">
        <f t="shared" si="189"/>
        <v/>
      </c>
      <c r="BO152" s="56" t="str">
        <f t="shared" si="189"/>
        <v/>
      </c>
      <c r="BP152" s="56" t="str">
        <f t="shared" si="189"/>
        <v/>
      </c>
      <c r="BQ152" s="56" t="str">
        <f t="shared" si="189"/>
        <v/>
      </c>
      <c r="BR152" s="56">
        <f t="shared" si="189"/>
        <v>0</v>
      </c>
      <c r="BS152" s="56"/>
    </row>
    <row r="153" ht="16.5" customHeight="1">
      <c r="A153" s="107"/>
      <c r="B153" s="110" t="s">
        <v>419</v>
      </c>
      <c r="C153" s="86" t="s">
        <v>73</v>
      </c>
      <c r="D153" s="198"/>
      <c r="E153" s="168" t="s">
        <v>181</v>
      </c>
      <c r="F153" s="86">
        <v>10.0</v>
      </c>
      <c r="G153" s="264">
        <v>112.5</v>
      </c>
      <c r="H153" s="90"/>
      <c r="I153" s="91"/>
      <c r="J153" s="109"/>
      <c r="K153" s="93"/>
      <c r="L153" s="94"/>
      <c r="M153" s="95"/>
      <c r="N153" s="96"/>
      <c r="O153" s="97"/>
      <c r="P153" s="98"/>
      <c r="Q153" s="99"/>
      <c r="R153" s="100"/>
      <c r="S153" s="226"/>
      <c r="T153" s="101"/>
      <c r="U153" s="227"/>
      <c r="V153" s="23">
        <f t="shared" si="176"/>
        <v>0</v>
      </c>
      <c r="W153" s="25">
        <f t="shared" si="177"/>
        <v>0</v>
      </c>
      <c r="X153" s="56">
        <f t="shared" si="178"/>
        <v>0</v>
      </c>
      <c r="Y153" s="56"/>
      <c r="Z153" s="56"/>
      <c r="AA153" s="56"/>
      <c r="AB153" s="56">
        <f t="shared" si="190"/>
        <v>0</v>
      </c>
      <c r="AC153" s="56"/>
      <c r="AD153" s="56"/>
      <c r="AE153" s="56"/>
      <c r="AF153" s="106"/>
      <c r="AG153" s="56"/>
      <c r="AH153" s="228">
        <v>1.0</v>
      </c>
      <c r="AI153" s="228">
        <v>5.0</v>
      </c>
      <c r="AJ153" s="228">
        <v>4.0</v>
      </c>
      <c r="AK153" s="56"/>
      <c r="AL153" s="56"/>
      <c r="AM153" s="56"/>
      <c r="AN153" s="56"/>
      <c r="AO153" s="56"/>
      <c r="AP153" s="56"/>
      <c r="AQ153" s="56"/>
      <c r="AR153" s="56"/>
      <c r="AS153" s="56"/>
      <c r="AT153" s="56"/>
      <c r="AU153" s="56"/>
      <c r="AV153" s="56"/>
      <c r="AW153" s="56"/>
      <c r="AX153" s="228">
        <v>10.0</v>
      </c>
      <c r="AY153" s="228"/>
      <c r="AZ153" s="104"/>
      <c r="BA153" s="56" t="str">
        <f t="shared" ref="BA153:BR153" si="191">IF(AG153="","",$X153*AG153)</f>
        <v/>
      </c>
      <c r="BB153" s="56">
        <f t="shared" si="191"/>
        <v>0</v>
      </c>
      <c r="BC153" s="56">
        <f t="shared" si="191"/>
        <v>0</v>
      </c>
      <c r="BD153" s="56">
        <f t="shared" si="191"/>
        <v>0</v>
      </c>
      <c r="BE153" s="56" t="str">
        <f t="shared" si="191"/>
        <v/>
      </c>
      <c r="BF153" s="56" t="str">
        <f t="shared" si="191"/>
        <v/>
      </c>
      <c r="BG153" s="56" t="str">
        <f t="shared" si="191"/>
        <v/>
      </c>
      <c r="BH153" s="56" t="str">
        <f t="shared" si="191"/>
        <v/>
      </c>
      <c r="BI153" s="56" t="str">
        <f t="shared" si="191"/>
        <v/>
      </c>
      <c r="BJ153" s="56" t="str">
        <f t="shared" si="191"/>
        <v/>
      </c>
      <c r="BK153" s="56" t="str">
        <f t="shared" si="191"/>
        <v/>
      </c>
      <c r="BL153" s="56" t="str">
        <f t="shared" si="191"/>
        <v/>
      </c>
      <c r="BM153" s="56" t="str">
        <f t="shared" si="191"/>
        <v/>
      </c>
      <c r="BN153" s="56" t="str">
        <f t="shared" si="191"/>
        <v/>
      </c>
      <c r="BO153" s="56" t="str">
        <f t="shared" si="191"/>
        <v/>
      </c>
      <c r="BP153" s="56" t="str">
        <f t="shared" si="191"/>
        <v/>
      </c>
      <c r="BQ153" s="56" t="str">
        <f t="shared" si="191"/>
        <v/>
      </c>
      <c r="BR153" s="56">
        <f t="shared" si="191"/>
        <v>0</v>
      </c>
      <c r="BS153" s="56"/>
    </row>
    <row r="154" ht="15.75" customHeight="1">
      <c r="A154" s="107"/>
      <c r="B154" s="110" t="s">
        <v>420</v>
      </c>
      <c r="C154" s="86" t="s">
        <v>73</v>
      </c>
      <c r="D154" s="198"/>
      <c r="E154" s="168" t="s">
        <v>132</v>
      </c>
      <c r="F154" s="86">
        <v>10.0</v>
      </c>
      <c r="G154" s="264">
        <v>107.5</v>
      </c>
      <c r="H154" s="90"/>
      <c r="I154" s="91"/>
      <c r="J154" s="109"/>
      <c r="K154" s="93"/>
      <c r="L154" s="94"/>
      <c r="M154" s="95"/>
      <c r="N154" s="96"/>
      <c r="O154" s="97"/>
      <c r="P154" s="98"/>
      <c r="Q154" s="99"/>
      <c r="R154" s="100"/>
      <c r="S154" s="226"/>
      <c r="T154" s="101"/>
      <c r="U154" s="227"/>
      <c r="V154" s="23">
        <f t="shared" si="176"/>
        <v>0</v>
      </c>
      <c r="W154" s="25">
        <f t="shared" si="177"/>
        <v>0</v>
      </c>
      <c r="X154" s="56">
        <f t="shared" si="178"/>
        <v>0</v>
      </c>
      <c r="Y154" s="56"/>
      <c r="Z154" s="56"/>
      <c r="AA154" s="56"/>
      <c r="AB154" s="56">
        <f t="shared" si="190"/>
        <v>0</v>
      </c>
      <c r="AC154" s="56"/>
      <c r="AD154" s="56"/>
      <c r="AE154" s="56"/>
      <c r="AF154" s="106"/>
      <c r="AG154" s="56"/>
      <c r="AH154" s="228">
        <v>0.0</v>
      </c>
      <c r="AI154" s="228">
        <v>7.0</v>
      </c>
      <c r="AJ154" s="228">
        <v>3.0</v>
      </c>
      <c r="AK154" s="56"/>
      <c r="AL154" s="56"/>
      <c r="AM154" s="56"/>
      <c r="AN154" s="56"/>
      <c r="AO154" s="56"/>
      <c r="AP154" s="56"/>
      <c r="AQ154" s="56"/>
      <c r="AR154" s="56"/>
      <c r="AS154" s="56"/>
      <c r="AT154" s="56"/>
      <c r="AU154" s="56"/>
      <c r="AV154" s="56"/>
      <c r="AW154" s="56"/>
      <c r="AX154" s="228">
        <v>10.0</v>
      </c>
      <c r="AY154" s="228"/>
      <c r="AZ154" s="104"/>
      <c r="BA154" s="56" t="str">
        <f t="shared" ref="BA154:BR154" si="192">IF(AG154="","",$X154*AG154)</f>
        <v/>
      </c>
      <c r="BB154" s="56">
        <f t="shared" si="192"/>
        <v>0</v>
      </c>
      <c r="BC154" s="56">
        <f t="shared" si="192"/>
        <v>0</v>
      </c>
      <c r="BD154" s="56">
        <f t="shared" si="192"/>
        <v>0</v>
      </c>
      <c r="BE154" s="56" t="str">
        <f t="shared" si="192"/>
        <v/>
      </c>
      <c r="BF154" s="56" t="str">
        <f t="shared" si="192"/>
        <v/>
      </c>
      <c r="BG154" s="56" t="str">
        <f t="shared" si="192"/>
        <v/>
      </c>
      <c r="BH154" s="56" t="str">
        <f t="shared" si="192"/>
        <v/>
      </c>
      <c r="BI154" s="56" t="str">
        <f t="shared" si="192"/>
        <v/>
      </c>
      <c r="BJ154" s="56" t="str">
        <f t="shared" si="192"/>
        <v/>
      </c>
      <c r="BK154" s="56" t="str">
        <f t="shared" si="192"/>
        <v/>
      </c>
      <c r="BL154" s="56" t="str">
        <f t="shared" si="192"/>
        <v/>
      </c>
      <c r="BM154" s="56" t="str">
        <f t="shared" si="192"/>
        <v/>
      </c>
      <c r="BN154" s="56" t="str">
        <f t="shared" si="192"/>
        <v/>
      </c>
      <c r="BO154" s="56" t="str">
        <f t="shared" si="192"/>
        <v/>
      </c>
      <c r="BP154" s="56" t="str">
        <f t="shared" si="192"/>
        <v/>
      </c>
      <c r="BQ154" s="56" t="str">
        <f t="shared" si="192"/>
        <v/>
      </c>
      <c r="BR154" s="56">
        <f t="shared" si="192"/>
        <v>0</v>
      </c>
      <c r="BS154" s="56"/>
    </row>
    <row r="155" ht="16.5" customHeight="1">
      <c r="A155" s="107"/>
      <c r="B155" s="110" t="s">
        <v>421</v>
      </c>
      <c r="C155" s="86" t="s">
        <v>73</v>
      </c>
      <c r="D155" s="198"/>
      <c r="E155" s="168" t="s">
        <v>132</v>
      </c>
      <c r="F155" s="86">
        <v>10.0</v>
      </c>
      <c r="G155" s="264">
        <v>112.5</v>
      </c>
      <c r="H155" s="90"/>
      <c r="I155" s="91"/>
      <c r="J155" s="109"/>
      <c r="K155" s="93"/>
      <c r="L155" s="94"/>
      <c r="M155" s="95"/>
      <c r="N155" s="96"/>
      <c r="O155" s="97"/>
      <c r="P155" s="98"/>
      <c r="Q155" s="99"/>
      <c r="R155" s="100"/>
      <c r="S155" s="226"/>
      <c r="T155" s="101"/>
      <c r="U155" s="227"/>
      <c r="V155" s="23">
        <f t="shared" si="176"/>
        <v>0</v>
      </c>
      <c r="W155" s="25">
        <f t="shared" si="177"/>
        <v>0</v>
      </c>
      <c r="X155" s="56">
        <f t="shared" si="178"/>
        <v>0</v>
      </c>
      <c r="Y155" s="56"/>
      <c r="Z155" s="56"/>
      <c r="AA155" s="56"/>
      <c r="AB155" s="56">
        <f t="shared" si="190"/>
        <v>0</v>
      </c>
      <c r="AC155" s="56"/>
      <c r="AD155" s="56"/>
      <c r="AE155" s="56"/>
      <c r="AF155" s="106"/>
      <c r="AG155" s="56"/>
      <c r="AH155" s="228">
        <v>7.0</v>
      </c>
      <c r="AI155" s="56"/>
      <c r="AJ155" s="228">
        <v>3.0</v>
      </c>
      <c r="AK155" s="56"/>
      <c r="AL155" s="56"/>
      <c r="AM155" s="56"/>
      <c r="AN155" s="56"/>
      <c r="AO155" s="56"/>
      <c r="AP155" s="56"/>
      <c r="AQ155" s="56"/>
      <c r="AR155" s="56"/>
      <c r="AS155" s="56"/>
      <c r="AT155" s="56"/>
      <c r="AU155" s="56"/>
      <c r="AV155" s="56"/>
      <c r="AW155" s="56"/>
      <c r="AX155" s="228">
        <v>10.0</v>
      </c>
      <c r="AY155" s="228"/>
      <c r="AZ155" s="104"/>
      <c r="BA155" s="56" t="str">
        <f t="shared" ref="BA155:BR155" si="193">IF(AG155="","",$X155*AG155)</f>
        <v/>
      </c>
      <c r="BB155" s="56">
        <f t="shared" si="193"/>
        <v>0</v>
      </c>
      <c r="BC155" s="56" t="str">
        <f t="shared" si="193"/>
        <v/>
      </c>
      <c r="BD155" s="56">
        <f t="shared" si="193"/>
        <v>0</v>
      </c>
      <c r="BE155" s="56" t="str">
        <f t="shared" si="193"/>
        <v/>
      </c>
      <c r="BF155" s="56" t="str">
        <f t="shared" si="193"/>
        <v/>
      </c>
      <c r="BG155" s="56" t="str">
        <f t="shared" si="193"/>
        <v/>
      </c>
      <c r="BH155" s="56" t="str">
        <f t="shared" si="193"/>
        <v/>
      </c>
      <c r="BI155" s="56" t="str">
        <f t="shared" si="193"/>
        <v/>
      </c>
      <c r="BJ155" s="56" t="str">
        <f t="shared" si="193"/>
        <v/>
      </c>
      <c r="BK155" s="56" t="str">
        <f t="shared" si="193"/>
        <v/>
      </c>
      <c r="BL155" s="56" t="str">
        <f t="shared" si="193"/>
        <v/>
      </c>
      <c r="BM155" s="56" t="str">
        <f t="shared" si="193"/>
        <v/>
      </c>
      <c r="BN155" s="56" t="str">
        <f t="shared" si="193"/>
        <v/>
      </c>
      <c r="BO155" s="56" t="str">
        <f t="shared" si="193"/>
        <v/>
      </c>
      <c r="BP155" s="56" t="str">
        <f t="shared" si="193"/>
        <v/>
      </c>
      <c r="BQ155" s="56" t="str">
        <f t="shared" si="193"/>
        <v/>
      </c>
      <c r="BR155" s="56">
        <f t="shared" si="193"/>
        <v>0</v>
      </c>
      <c r="BS155" s="56"/>
    </row>
    <row r="156" ht="17.25" customHeight="1">
      <c r="A156" s="112"/>
      <c r="B156" s="143" t="s">
        <v>422</v>
      </c>
      <c r="C156" s="144" t="s">
        <v>73</v>
      </c>
      <c r="D156" s="265"/>
      <c r="E156" s="189" t="s">
        <v>125</v>
      </c>
      <c r="F156" s="144">
        <v>10.0</v>
      </c>
      <c r="G156" s="266">
        <v>132.5</v>
      </c>
      <c r="H156" s="147"/>
      <c r="I156" s="148"/>
      <c r="J156" s="149"/>
      <c r="K156" s="150"/>
      <c r="L156" s="151"/>
      <c r="M156" s="152"/>
      <c r="N156" s="153"/>
      <c r="O156" s="154"/>
      <c r="P156" s="155"/>
      <c r="Q156" s="156"/>
      <c r="R156" s="157"/>
      <c r="S156" s="234"/>
      <c r="T156" s="158"/>
      <c r="U156" s="227"/>
      <c r="V156" s="235">
        <f t="shared" si="176"/>
        <v>0</v>
      </c>
      <c r="W156" s="25">
        <f t="shared" si="177"/>
        <v>0</v>
      </c>
      <c r="X156" s="58">
        <f t="shared" si="178"/>
        <v>0</v>
      </c>
      <c r="Y156" s="58"/>
      <c r="Z156" s="58"/>
      <c r="AA156" s="58"/>
      <c r="AB156" s="58">
        <f t="shared" si="190"/>
        <v>0</v>
      </c>
      <c r="AC156" s="58"/>
      <c r="AD156" s="58"/>
      <c r="AE156" s="58"/>
      <c r="AF156" s="106"/>
      <c r="AG156" s="56"/>
      <c r="AH156" s="56"/>
      <c r="AI156" s="56"/>
      <c r="AJ156" s="228">
        <v>4.0</v>
      </c>
      <c r="AK156" s="228">
        <v>6.0</v>
      </c>
      <c r="AL156" s="56"/>
      <c r="AM156" s="56"/>
      <c r="AN156" s="56"/>
      <c r="AO156" s="56"/>
      <c r="AP156" s="56"/>
      <c r="AQ156" s="56"/>
      <c r="AR156" s="56"/>
      <c r="AS156" s="56"/>
      <c r="AT156" s="56"/>
      <c r="AU156" s="56"/>
      <c r="AV156" s="56"/>
      <c r="AW156" s="56"/>
      <c r="AX156" s="228">
        <v>10.0</v>
      </c>
      <c r="AY156" s="228"/>
      <c r="AZ156" s="104"/>
      <c r="BA156" s="56" t="str">
        <f t="shared" ref="BA156:BR156" si="194">IF(AG156="","",$X156*AG156)</f>
        <v/>
      </c>
      <c r="BB156" s="56" t="str">
        <f t="shared" si="194"/>
        <v/>
      </c>
      <c r="BC156" s="56" t="str">
        <f t="shared" si="194"/>
        <v/>
      </c>
      <c r="BD156" s="56">
        <f t="shared" si="194"/>
        <v>0</v>
      </c>
      <c r="BE156" s="56">
        <f t="shared" si="194"/>
        <v>0</v>
      </c>
      <c r="BF156" s="56" t="str">
        <f t="shared" si="194"/>
        <v/>
      </c>
      <c r="BG156" s="56" t="str">
        <f t="shared" si="194"/>
        <v/>
      </c>
      <c r="BH156" s="56" t="str">
        <f t="shared" si="194"/>
        <v/>
      </c>
      <c r="BI156" s="56" t="str">
        <f t="shared" si="194"/>
        <v/>
      </c>
      <c r="BJ156" s="56" t="str">
        <f t="shared" si="194"/>
        <v/>
      </c>
      <c r="BK156" s="56" t="str">
        <f t="shared" si="194"/>
        <v/>
      </c>
      <c r="BL156" s="56" t="str">
        <f t="shared" si="194"/>
        <v/>
      </c>
      <c r="BM156" s="56" t="str">
        <f t="shared" si="194"/>
        <v/>
      </c>
      <c r="BN156" s="56" t="str">
        <f t="shared" si="194"/>
        <v/>
      </c>
      <c r="BO156" s="56" t="str">
        <f t="shared" si="194"/>
        <v/>
      </c>
      <c r="BP156" s="56" t="str">
        <f t="shared" si="194"/>
        <v/>
      </c>
      <c r="BQ156" s="56" t="str">
        <f t="shared" si="194"/>
        <v/>
      </c>
      <c r="BR156" s="56">
        <f t="shared" si="194"/>
        <v>0</v>
      </c>
      <c r="BS156" s="56"/>
    </row>
    <row r="157" ht="9.75" customHeight="1">
      <c r="A157" s="248"/>
      <c r="B157" s="267"/>
      <c r="C157" s="66"/>
      <c r="D157" s="66"/>
      <c r="E157" s="220"/>
      <c r="F157" s="221"/>
      <c r="G157" s="66"/>
      <c r="H157" s="250"/>
      <c r="I157" s="250"/>
      <c r="J157" s="250"/>
      <c r="K157" s="250"/>
      <c r="L157" s="250"/>
      <c r="M157" s="250"/>
      <c r="N157" s="251"/>
      <c r="O157" s="250"/>
      <c r="P157" s="252"/>
      <c r="Q157" s="250"/>
      <c r="R157" s="250"/>
      <c r="S157" s="250"/>
      <c r="T157" s="250"/>
      <c r="U157" s="250"/>
      <c r="V157" s="253"/>
      <c r="W157" s="253"/>
      <c r="X157" s="268"/>
      <c r="Y157" s="221"/>
      <c r="Z157" s="221"/>
      <c r="AA157" s="221"/>
      <c r="AB157" s="221"/>
      <c r="AC157" s="221"/>
      <c r="AD157" s="221"/>
      <c r="AE157" s="254"/>
      <c r="AF157" s="255"/>
      <c r="AG157" s="256"/>
      <c r="AH157" s="256"/>
      <c r="AI157" s="256"/>
      <c r="AJ157" s="256"/>
      <c r="AK157" s="256"/>
      <c r="AL157" s="256"/>
      <c r="AM157" s="256"/>
      <c r="AN157" s="256"/>
      <c r="AO157" s="256"/>
      <c r="AP157" s="256"/>
      <c r="AQ157" s="256"/>
      <c r="AR157" s="256"/>
      <c r="AS157" s="256"/>
      <c r="AT157" s="256"/>
      <c r="AU157" s="256"/>
      <c r="AV157" s="256"/>
      <c r="AW157" s="256"/>
      <c r="AX157" s="256"/>
      <c r="AY157" s="256"/>
      <c r="AZ157" s="248"/>
      <c r="BA157" s="256"/>
      <c r="BB157" s="256"/>
      <c r="BC157" s="256"/>
      <c r="BD157" s="256"/>
      <c r="BE157" s="256"/>
      <c r="BF157" s="256"/>
      <c r="BG157" s="256"/>
      <c r="BH157" s="256"/>
      <c r="BI157" s="256"/>
      <c r="BJ157" s="256"/>
      <c r="BK157" s="256"/>
      <c r="BL157" s="256"/>
      <c r="BM157" s="256"/>
      <c r="BN157" s="256"/>
      <c r="BO157" s="256"/>
      <c r="BP157" s="256"/>
      <c r="BQ157" s="256"/>
      <c r="BR157" s="256"/>
      <c r="BS157" s="256"/>
    </row>
    <row r="158" ht="15.75" customHeight="1">
      <c r="A158" s="196" t="s">
        <v>211</v>
      </c>
      <c r="B158" s="122" t="s">
        <v>423</v>
      </c>
      <c r="C158" s="123" t="s">
        <v>72</v>
      </c>
      <c r="D158" s="269"/>
      <c r="E158" s="167" t="s">
        <v>143</v>
      </c>
      <c r="F158" s="123">
        <v>10.0</v>
      </c>
      <c r="G158" s="263">
        <v>87.5</v>
      </c>
      <c r="H158" s="127"/>
      <c r="I158" s="128"/>
      <c r="J158" s="129"/>
      <c r="K158" s="130"/>
      <c r="L158" s="131"/>
      <c r="M158" s="132"/>
      <c r="N158" s="133"/>
      <c r="O158" s="134"/>
      <c r="P158" s="135"/>
      <c r="Q158" s="136"/>
      <c r="R158" s="137"/>
      <c r="S158" s="242"/>
      <c r="T158" s="138"/>
      <c r="U158" s="227"/>
      <c r="V158" s="243">
        <f t="shared" ref="V158:V174" si="196">SUM(H158:U158)*G159</f>
        <v>0</v>
      </c>
      <c r="W158" s="25">
        <f t="shared" ref="W158:W174" si="197">SUM(H158:U158)*F158</f>
        <v>0</v>
      </c>
      <c r="X158" s="139">
        <f t="shared" ref="X158:X174" si="198">SUM(H158:U158)</f>
        <v>0</v>
      </c>
      <c r="Y158" s="139"/>
      <c r="Z158" s="139"/>
      <c r="AA158" s="139">
        <f t="shared" ref="AA158:AA161" si="199">$X158*10</f>
        <v>0</v>
      </c>
      <c r="AB158" s="139"/>
      <c r="AC158" s="139"/>
      <c r="AD158" s="139"/>
      <c r="AE158" s="139"/>
      <c r="AF158" s="106"/>
      <c r="AG158" s="228">
        <v>4.0</v>
      </c>
      <c r="AH158" s="228">
        <v>6.0</v>
      </c>
      <c r="AI158" s="56"/>
      <c r="AJ158" s="56"/>
      <c r="AK158" s="56"/>
      <c r="AL158" s="56"/>
      <c r="AM158" s="56"/>
      <c r="AN158" s="56"/>
      <c r="AO158" s="56"/>
      <c r="AP158" s="56"/>
      <c r="AQ158" s="56"/>
      <c r="AR158" s="56"/>
      <c r="AS158" s="56"/>
      <c r="AT158" s="56"/>
      <c r="AU158" s="56"/>
      <c r="AV158" s="56"/>
      <c r="AW158" s="56"/>
      <c r="AX158" s="228">
        <v>10.0</v>
      </c>
      <c r="AY158" s="228"/>
      <c r="AZ158" s="104"/>
      <c r="BA158" s="56">
        <f t="shared" ref="BA158:BR158" si="195">IF(AG158="","",$X158*AG158)</f>
        <v>0</v>
      </c>
      <c r="BB158" s="56">
        <f t="shared" si="195"/>
        <v>0</v>
      </c>
      <c r="BC158" s="56" t="str">
        <f t="shared" si="195"/>
        <v/>
      </c>
      <c r="BD158" s="56" t="str">
        <f t="shared" si="195"/>
        <v/>
      </c>
      <c r="BE158" s="56" t="str">
        <f t="shared" si="195"/>
        <v/>
      </c>
      <c r="BF158" s="56" t="str">
        <f t="shared" si="195"/>
        <v/>
      </c>
      <c r="BG158" s="56" t="str">
        <f t="shared" si="195"/>
        <v/>
      </c>
      <c r="BH158" s="56" t="str">
        <f t="shared" si="195"/>
        <v/>
      </c>
      <c r="BI158" s="56" t="str">
        <f t="shared" si="195"/>
        <v/>
      </c>
      <c r="BJ158" s="56" t="str">
        <f t="shared" si="195"/>
        <v/>
      </c>
      <c r="BK158" s="56" t="str">
        <f t="shared" si="195"/>
        <v/>
      </c>
      <c r="BL158" s="56" t="str">
        <f t="shared" si="195"/>
        <v/>
      </c>
      <c r="BM158" s="56" t="str">
        <f t="shared" si="195"/>
        <v/>
      </c>
      <c r="BN158" s="56" t="str">
        <f t="shared" si="195"/>
        <v/>
      </c>
      <c r="BO158" s="56" t="str">
        <f t="shared" si="195"/>
        <v/>
      </c>
      <c r="BP158" s="56" t="str">
        <f t="shared" si="195"/>
        <v/>
      </c>
      <c r="BQ158" s="56" t="str">
        <f t="shared" si="195"/>
        <v/>
      </c>
      <c r="BR158" s="56">
        <f t="shared" si="195"/>
        <v>0</v>
      </c>
      <c r="BS158" s="56"/>
    </row>
    <row r="159" ht="16.5" customHeight="1">
      <c r="A159" s="107"/>
      <c r="B159" s="110" t="s">
        <v>424</v>
      </c>
      <c r="C159" s="86" t="s">
        <v>72</v>
      </c>
      <c r="D159" s="270"/>
      <c r="E159" s="168" t="s">
        <v>425</v>
      </c>
      <c r="F159" s="86">
        <v>10.0</v>
      </c>
      <c r="G159" s="264">
        <v>87.5</v>
      </c>
      <c r="H159" s="90"/>
      <c r="I159" s="91"/>
      <c r="J159" s="109"/>
      <c r="K159" s="93"/>
      <c r="L159" s="94"/>
      <c r="M159" s="95"/>
      <c r="N159" s="96"/>
      <c r="O159" s="97"/>
      <c r="P159" s="98"/>
      <c r="Q159" s="99"/>
      <c r="R159" s="100"/>
      <c r="S159" s="226"/>
      <c r="T159" s="101"/>
      <c r="U159" s="227"/>
      <c r="V159" s="23">
        <f t="shared" si="196"/>
        <v>0</v>
      </c>
      <c r="W159" s="25">
        <f t="shared" si="197"/>
        <v>0</v>
      </c>
      <c r="X159" s="56">
        <f t="shared" si="198"/>
        <v>0</v>
      </c>
      <c r="Y159" s="56"/>
      <c r="Z159" s="56"/>
      <c r="AA159" s="56">
        <f t="shared" si="199"/>
        <v>0</v>
      </c>
      <c r="AB159" s="56"/>
      <c r="AC159" s="56"/>
      <c r="AD159" s="56"/>
      <c r="AE159" s="56"/>
      <c r="AF159" s="106"/>
      <c r="AG159" s="228">
        <v>6.0</v>
      </c>
      <c r="AH159" s="228">
        <v>3.0</v>
      </c>
      <c r="AI159" s="228">
        <v>1.0</v>
      </c>
      <c r="AJ159" s="56"/>
      <c r="AK159" s="56"/>
      <c r="AL159" s="56"/>
      <c r="AM159" s="56"/>
      <c r="AN159" s="56"/>
      <c r="AO159" s="56"/>
      <c r="AP159" s="56"/>
      <c r="AQ159" s="56"/>
      <c r="AR159" s="56"/>
      <c r="AS159" s="56"/>
      <c r="AT159" s="56"/>
      <c r="AU159" s="56"/>
      <c r="AV159" s="56"/>
      <c r="AW159" s="56"/>
      <c r="AX159" s="228">
        <v>9.0</v>
      </c>
      <c r="AY159" s="228"/>
      <c r="AZ159" s="104"/>
      <c r="BA159" s="56">
        <f t="shared" ref="BA159:BR159" si="200">IF(AG159="","",$X159*AG159)</f>
        <v>0</v>
      </c>
      <c r="BB159" s="56">
        <f t="shared" si="200"/>
        <v>0</v>
      </c>
      <c r="BC159" s="56">
        <f t="shared" si="200"/>
        <v>0</v>
      </c>
      <c r="BD159" s="56" t="str">
        <f t="shared" si="200"/>
        <v/>
      </c>
      <c r="BE159" s="56" t="str">
        <f t="shared" si="200"/>
        <v/>
      </c>
      <c r="BF159" s="56" t="str">
        <f t="shared" si="200"/>
        <v/>
      </c>
      <c r="BG159" s="56" t="str">
        <f t="shared" si="200"/>
        <v/>
      </c>
      <c r="BH159" s="56" t="str">
        <f t="shared" si="200"/>
        <v/>
      </c>
      <c r="BI159" s="56" t="str">
        <f t="shared" si="200"/>
        <v/>
      </c>
      <c r="BJ159" s="56" t="str">
        <f t="shared" si="200"/>
        <v/>
      </c>
      <c r="BK159" s="56" t="str">
        <f t="shared" si="200"/>
        <v/>
      </c>
      <c r="BL159" s="56" t="str">
        <f t="shared" si="200"/>
        <v/>
      </c>
      <c r="BM159" s="56" t="str">
        <f t="shared" si="200"/>
        <v/>
      </c>
      <c r="BN159" s="56" t="str">
        <f t="shared" si="200"/>
        <v/>
      </c>
      <c r="BO159" s="56" t="str">
        <f t="shared" si="200"/>
        <v/>
      </c>
      <c r="BP159" s="56" t="str">
        <f t="shared" si="200"/>
        <v/>
      </c>
      <c r="BQ159" s="56" t="str">
        <f t="shared" si="200"/>
        <v/>
      </c>
      <c r="BR159" s="56">
        <f t="shared" si="200"/>
        <v>0</v>
      </c>
      <c r="BS159" s="56"/>
    </row>
    <row r="160" ht="18.0" customHeight="1">
      <c r="A160" s="107"/>
      <c r="B160" s="110" t="s">
        <v>426</v>
      </c>
      <c r="C160" s="86" t="s">
        <v>72</v>
      </c>
      <c r="D160" s="270"/>
      <c r="E160" s="168" t="s">
        <v>143</v>
      </c>
      <c r="F160" s="86">
        <v>10.0</v>
      </c>
      <c r="G160" s="264">
        <v>87.5</v>
      </c>
      <c r="H160" s="90"/>
      <c r="I160" s="91"/>
      <c r="J160" s="109"/>
      <c r="K160" s="93"/>
      <c r="L160" s="94"/>
      <c r="M160" s="95"/>
      <c r="N160" s="96"/>
      <c r="O160" s="97"/>
      <c r="P160" s="98"/>
      <c r="Q160" s="99"/>
      <c r="R160" s="100"/>
      <c r="S160" s="226"/>
      <c r="T160" s="101"/>
      <c r="U160" s="227"/>
      <c r="V160" s="23">
        <f t="shared" si="196"/>
        <v>0</v>
      </c>
      <c r="W160" s="25">
        <f t="shared" si="197"/>
        <v>0</v>
      </c>
      <c r="X160" s="56">
        <f t="shared" si="198"/>
        <v>0</v>
      </c>
      <c r="Y160" s="56"/>
      <c r="Z160" s="56"/>
      <c r="AA160" s="56">
        <f t="shared" si="199"/>
        <v>0</v>
      </c>
      <c r="AB160" s="56"/>
      <c r="AC160" s="56"/>
      <c r="AD160" s="56"/>
      <c r="AE160" s="56"/>
      <c r="AF160" s="106"/>
      <c r="AG160" s="228">
        <v>7.0</v>
      </c>
      <c r="AH160" s="228">
        <v>1.0</v>
      </c>
      <c r="AI160" s="228">
        <v>2.0</v>
      </c>
      <c r="AJ160" s="56"/>
      <c r="AK160" s="56"/>
      <c r="AL160" s="56"/>
      <c r="AM160" s="56"/>
      <c r="AN160" s="56"/>
      <c r="AO160" s="56"/>
      <c r="AP160" s="56"/>
      <c r="AQ160" s="56"/>
      <c r="AR160" s="56"/>
      <c r="AS160" s="56"/>
      <c r="AT160" s="56"/>
      <c r="AU160" s="56"/>
      <c r="AV160" s="56"/>
      <c r="AW160" s="56"/>
      <c r="AX160" s="228">
        <v>10.0</v>
      </c>
      <c r="AY160" s="228"/>
      <c r="AZ160" s="104"/>
      <c r="BA160" s="56">
        <f t="shared" ref="BA160:BR160" si="201">IF(AG160="","",$X160*AG160)</f>
        <v>0</v>
      </c>
      <c r="BB160" s="56">
        <f t="shared" si="201"/>
        <v>0</v>
      </c>
      <c r="BC160" s="56">
        <f t="shared" si="201"/>
        <v>0</v>
      </c>
      <c r="BD160" s="56" t="str">
        <f t="shared" si="201"/>
        <v/>
      </c>
      <c r="BE160" s="56" t="str">
        <f t="shared" si="201"/>
        <v/>
      </c>
      <c r="BF160" s="56" t="str">
        <f t="shared" si="201"/>
        <v/>
      </c>
      <c r="BG160" s="56" t="str">
        <f t="shared" si="201"/>
        <v/>
      </c>
      <c r="BH160" s="56" t="str">
        <f t="shared" si="201"/>
        <v/>
      </c>
      <c r="BI160" s="56" t="str">
        <f t="shared" si="201"/>
        <v/>
      </c>
      <c r="BJ160" s="56" t="str">
        <f t="shared" si="201"/>
        <v/>
      </c>
      <c r="BK160" s="56" t="str">
        <f t="shared" si="201"/>
        <v/>
      </c>
      <c r="BL160" s="56" t="str">
        <f t="shared" si="201"/>
        <v/>
      </c>
      <c r="BM160" s="56" t="str">
        <f t="shared" si="201"/>
        <v/>
      </c>
      <c r="BN160" s="56" t="str">
        <f t="shared" si="201"/>
        <v/>
      </c>
      <c r="BO160" s="56" t="str">
        <f t="shared" si="201"/>
        <v/>
      </c>
      <c r="BP160" s="56" t="str">
        <f t="shared" si="201"/>
        <v/>
      </c>
      <c r="BQ160" s="56" t="str">
        <f t="shared" si="201"/>
        <v/>
      </c>
      <c r="BR160" s="56">
        <f t="shared" si="201"/>
        <v>0</v>
      </c>
      <c r="BS160" s="56"/>
    </row>
    <row r="161" ht="18.0" customHeight="1">
      <c r="A161" s="107"/>
      <c r="B161" s="110" t="s">
        <v>427</v>
      </c>
      <c r="C161" s="86" t="s">
        <v>306</v>
      </c>
      <c r="D161" s="270"/>
      <c r="E161" s="168" t="s">
        <v>143</v>
      </c>
      <c r="F161" s="86">
        <v>10.0</v>
      </c>
      <c r="G161" s="264">
        <v>87.5</v>
      </c>
      <c r="H161" s="90"/>
      <c r="I161" s="91"/>
      <c r="J161" s="109"/>
      <c r="K161" s="93"/>
      <c r="L161" s="94"/>
      <c r="M161" s="95"/>
      <c r="N161" s="96"/>
      <c r="O161" s="97"/>
      <c r="P161" s="98"/>
      <c r="Q161" s="99"/>
      <c r="R161" s="100"/>
      <c r="S161" s="226"/>
      <c r="T161" s="101"/>
      <c r="U161" s="227"/>
      <c r="V161" s="23">
        <f t="shared" si="196"/>
        <v>0</v>
      </c>
      <c r="W161" s="25">
        <f t="shared" si="197"/>
        <v>0</v>
      </c>
      <c r="X161" s="56">
        <f t="shared" si="198"/>
        <v>0</v>
      </c>
      <c r="Y161" s="56"/>
      <c r="Z161" s="56"/>
      <c r="AA161" s="56">
        <f t="shared" si="199"/>
        <v>0</v>
      </c>
      <c r="AB161" s="56"/>
      <c r="AC161" s="56"/>
      <c r="AD161" s="56"/>
      <c r="AE161" s="56"/>
      <c r="AF161" s="106"/>
      <c r="AG161" s="228">
        <v>2.0</v>
      </c>
      <c r="AH161" s="228">
        <v>6.0</v>
      </c>
      <c r="AI161" s="228">
        <v>2.0</v>
      </c>
      <c r="AJ161" s="56"/>
      <c r="AK161" s="56"/>
      <c r="AL161" s="56"/>
      <c r="AM161" s="56"/>
      <c r="AN161" s="56"/>
      <c r="AO161" s="56"/>
      <c r="AP161" s="56"/>
      <c r="AQ161" s="56"/>
      <c r="AR161" s="56"/>
      <c r="AS161" s="56"/>
      <c r="AT161" s="56"/>
      <c r="AU161" s="56"/>
      <c r="AV161" s="56"/>
      <c r="AW161" s="56"/>
      <c r="AX161" s="228">
        <v>10.0</v>
      </c>
      <c r="AY161" s="228"/>
      <c r="AZ161" s="104"/>
      <c r="BA161" s="56">
        <f t="shared" ref="BA161:BR161" si="202">IF(AG161="","",$X161*AG161)</f>
        <v>0</v>
      </c>
      <c r="BB161" s="56">
        <f t="shared" si="202"/>
        <v>0</v>
      </c>
      <c r="BC161" s="56">
        <f t="shared" si="202"/>
        <v>0</v>
      </c>
      <c r="BD161" s="56" t="str">
        <f t="shared" si="202"/>
        <v/>
      </c>
      <c r="BE161" s="56" t="str">
        <f t="shared" si="202"/>
        <v/>
      </c>
      <c r="BF161" s="56" t="str">
        <f t="shared" si="202"/>
        <v/>
      </c>
      <c r="BG161" s="56" t="str">
        <f t="shared" si="202"/>
        <v/>
      </c>
      <c r="BH161" s="56" t="str">
        <f t="shared" si="202"/>
        <v/>
      </c>
      <c r="BI161" s="56" t="str">
        <f t="shared" si="202"/>
        <v/>
      </c>
      <c r="BJ161" s="56" t="str">
        <f t="shared" si="202"/>
        <v/>
      </c>
      <c r="BK161" s="56" t="str">
        <f t="shared" si="202"/>
        <v/>
      </c>
      <c r="BL161" s="56" t="str">
        <f t="shared" si="202"/>
        <v/>
      </c>
      <c r="BM161" s="56" t="str">
        <f t="shared" si="202"/>
        <v/>
      </c>
      <c r="BN161" s="56" t="str">
        <f t="shared" si="202"/>
        <v/>
      </c>
      <c r="BO161" s="56" t="str">
        <f t="shared" si="202"/>
        <v/>
      </c>
      <c r="BP161" s="56" t="str">
        <f t="shared" si="202"/>
        <v/>
      </c>
      <c r="BQ161" s="56" t="str">
        <f t="shared" si="202"/>
        <v/>
      </c>
      <c r="BR161" s="56">
        <f t="shared" si="202"/>
        <v>0</v>
      </c>
      <c r="BS161" s="56"/>
    </row>
    <row r="162" ht="15.75" customHeight="1">
      <c r="A162" s="107"/>
      <c r="B162" s="110" t="s">
        <v>428</v>
      </c>
      <c r="C162" s="86" t="s">
        <v>73</v>
      </c>
      <c r="D162" s="270"/>
      <c r="E162" s="168" t="s">
        <v>143</v>
      </c>
      <c r="F162" s="86">
        <v>10.0</v>
      </c>
      <c r="G162" s="264">
        <v>105.0</v>
      </c>
      <c r="H162" s="90"/>
      <c r="I162" s="91"/>
      <c r="J162" s="109"/>
      <c r="K162" s="93"/>
      <c r="L162" s="94"/>
      <c r="M162" s="95"/>
      <c r="N162" s="96"/>
      <c r="O162" s="97"/>
      <c r="P162" s="98"/>
      <c r="Q162" s="99"/>
      <c r="R162" s="100"/>
      <c r="S162" s="226"/>
      <c r="T162" s="101"/>
      <c r="U162" s="227"/>
      <c r="V162" s="23">
        <f t="shared" si="196"/>
        <v>0</v>
      </c>
      <c r="W162" s="25">
        <f t="shared" si="197"/>
        <v>0</v>
      </c>
      <c r="X162" s="56">
        <f t="shared" si="198"/>
        <v>0</v>
      </c>
      <c r="Y162" s="56"/>
      <c r="Z162" s="56"/>
      <c r="AA162" s="56"/>
      <c r="AB162" s="56">
        <f t="shared" ref="AB162:AB163" si="204">$X162*10</f>
        <v>0</v>
      </c>
      <c r="AC162" s="56"/>
      <c r="AD162" s="56"/>
      <c r="AE162" s="56"/>
      <c r="AF162" s="106"/>
      <c r="AG162" s="56"/>
      <c r="AH162" s="228">
        <v>5.0</v>
      </c>
      <c r="AI162" s="228">
        <v>5.0</v>
      </c>
      <c r="AJ162" s="56"/>
      <c r="AK162" s="56"/>
      <c r="AL162" s="56"/>
      <c r="AM162" s="56"/>
      <c r="AN162" s="56"/>
      <c r="AO162" s="56"/>
      <c r="AP162" s="56"/>
      <c r="AQ162" s="56"/>
      <c r="AR162" s="56"/>
      <c r="AS162" s="56"/>
      <c r="AT162" s="56"/>
      <c r="AU162" s="56"/>
      <c r="AV162" s="56"/>
      <c r="AW162" s="56"/>
      <c r="AX162" s="228">
        <v>10.0</v>
      </c>
      <c r="AY162" s="228"/>
      <c r="AZ162" s="104"/>
      <c r="BA162" s="56" t="str">
        <f t="shared" ref="BA162:BR162" si="203">IF(AG162="","",$X162*AG162)</f>
        <v/>
      </c>
      <c r="BB162" s="56">
        <f t="shared" si="203"/>
        <v>0</v>
      </c>
      <c r="BC162" s="56">
        <f t="shared" si="203"/>
        <v>0</v>
      </c>
      <c r="BD162" s="56" t="str">
        <f t="shared" si="203"/>
        <v/>
      </c>
      <c r="BE162" s="56" t="str">
        <f t="shared" si="203"/>
        <v/>
      </c>
      <c r="BF162" s="56" t="str">
        <f t="shared" si="203"/>
        <v/>
      </c>
      <c r="BG162" s="56" t="str">
        <f t="shared" si="203"/>
        <v/>
      </c>
      <c r="BH162" s="56" t="str">
        <f t="shared" si="203"/>
        <v/>
      </c>
      <c r="BI162" s="56" t="str">
        <f t="shared" si="203"/>
        <v/>
      </c>
      <c r="BJ162" s="56" t="str">
        <f t="shared" si="203"/>
        <v/>
      </c>
      <c r="BK162" s="56" t="str">
        <f t="shared" si="203"/>
        <v/>
      </c>
      <c r="BL162" s="56" t="str">
        <f t="shared" si="203"/>
        <v/>
      </c>
      <c r="BM162" s="56" t="str">
        <f t="shared" si="203"/>
        <v/>
      </c>
      <c r="BN162" s="56" t="str">
        <f t="shared" si="203"/>
        <v/>
      </c>
      <c r="BO162" s="56" t="str">
        <f t="shared" si="203"/>
        <v/>
      </c>
      <c r="BP162" s="56" t="str">
        <f t="shared" si="203"/>
        <v/>
      </c>
      <c r="BQ162" s="56" t="str">
        <f t="shared" si="203"/>
        <v/>
      </c>
      <c r="BR162" s="56">
        <f t="shared" si="203"/>
        <v>0</v>
      </c>
      <c r="BS162" s="56"/>
    </row>
    <row r="163" ht="15.75" customHeight="1">
      <c r="A163" s="107"/>
      <c r="B163" s="110" t="s">
        <v>429</v>
      </c>
      <c r="C163" s="86" t="s">
        <v>73</v>
      </c>
      <c r="D163" s="270"/>
      <c r="E163" s="168" t="s">
        <v>430</v>
      </c>
      <c r="F163" s="86">
        <v>10.0</v>
      </c>
      <c r="G163" s="264">
        <v>105.0</v>
      </c>
      <c r="H163" s="90"/>
      <c r="I163" s="91"/>
      <c r="J163" s="109"/>
      <c r="K163" s="93"/>
      <c r="L163" s="94"/>
      <c r="M163" s="95"/>
      <c r="N163" s="96"/>
      <c r="O163" s="97"/>
      <c r="P163" s="98"/>
      <c r="Q163" s="99"/>
      <c r="R163" s="100"/>
      <c r="S163" s="226"/>
      <c r="T163" s="101"/>
      <c r="U163" s="227"/>
      <c r="V163" s="23">
        <f t="shared" si="196"/>
        <v>0</v>
      </c>
      <c r="W163" s="25">
        <f t="shared" si="197"/>
        <v>0</v>
      </c>
      <c r="X163" s="56">
        <f t="shared" si="198"/>
        <v>0</v>
      </c>
      <c r="Y163" s="56"/>
      <c r="Z163" s="56"/>
      <c r="AA163" s="56"/>
      <c r="AB163" s="56">
        <f t="shared" si="204"/>
        <v>0</v>
      </c>
      <c r="AC163" s="56"/>
      <c r="AD163" s="56"/>
      <c r="AE163" s="56"/>
      <c r="AF163" s="106"/>
      <c r="AG163" s="228">
        <v>10.0</v>
      </c>
      <c r="AH163" s="56"/>
      <c r="AI163" s="56"/>
      <c r="AJ163" s="56"/>
      <c r="AK163" s="56"/>
      <c r="AL163" s="56"/>
      <c r="AM163" s="56"/>
      <c r="AN163" s="56"/>
      <c r="AO163" s="56"/>
      <c r="AP163" s="56"/>
      <c r="AQ163" s="56"/>
      <c r="AR163" s="56"/>
      <c r="AS163" s="56"/>
      <c r="AT163" s="56"/>
      <c r="AU163" s="56"/>
      <c r="AV163" s="56"/>
      <c r="AW163" s="56"/>
      <c r="AX163" s="228">
        <v>23.0</v>
      </c>
      <c r="AY163" s="228"/>
      <c r="AZ163" s="104"/>
      <c r="BA163" s="56">
        <f t="shared" ref="BA163:BR163" si="205">IF(AG163="","",$X163*AG163)</f>
        <v>0</v>
      </c>
      <c r="BB163" s="56" t="str">
        <f t="shared" si="205"/>
        <v/>
      </c>
      <c r="BC163" s="56" t="str">
        <f t="shared" si="205"/>
        <v/>
      </c>
      <c r="BD163" s="56" t="str">
        <f t="shared" si="205"/>
        <v/>
      </c>
      <c r="BE163" s="56" t="str">
        <f t="shared" si="205"/>
        <v/>
      </c>
      <c r="BF163" s="56" t="str">
        <f t="shared" si="205"/>
        <v/>
      </c>
      <c r="BG163" s="56" t="str">
        <f t="shared" si="205"/>
        <v/>
      </c>
      <c r="BH163" s="56" t="str">
        <f t="shared" si="205"/>
        <v/>
      </c>
      <c r="BI163" s="56" t="str">
        <f t="shared" si="205"/>
        <v/>
      </c>
      <c r="BJ163" s="56" t="str">
        <f t="shared" si="205"/>
        <v/>
      </c>
      <c r="BK163" s="56" t="str">
        <f t="shared" si="205"/>
        <v/>
      </c>
      <c r="BL163" s="56" t="str">
        <f t="shared" si="205"/>
        <v/>
      </c>
      <c r="BM163" s="56" t="str">
        <f t="shared" si="205"/>
        <v/>
      </c>
      <c r="BN163" s="56" t="str">
        <f t="shared" si="205"/>
        <v/>
      </c>
      <c r="BO163" s="56" t="str">
        <f t="shared" si="205"/>
        <v/>
      </c>
      <c r="BP163" s="56" t="str">
        <f t="shared" si="205"/>
        <v/>
      </c>
      <c r="BQ163" s="56" t="str">
        <f t="shared" si="205"/>
        <v/>
      </c>
      <c r="BR163" s="56">
        <f t="shared" si="205"/>
        <v>0</v>
      </c>
      <c r="BS163" s="56"/>
    </row>
    <row r="164" ht="16.5" customHeight="1">
      <c r="A164" s="107"/>
      <c r="B164" s="110" t="s">
        <v>431</v>
      </c>
      <c r="C164" s="86" t="s">
        <v>306</v>
      </c>
      <c r="D164" s="270"/>
      <c r="E164" s="168" t="s">
        <v>430</v>
      </c>
      <c r="F164" s="86">
        <v>10.0</v>
      </c>
      <c r="G164" s="264">
        <v>100.0</v>
      </c>
      <c r="H164" s="90"/>
      <c r="I164" s="91"/>
      <c r="J164" s="109"/>
      <c r="K164" s="93"/>
      <c r="L164" s="94"/>
      <c r="M164" s="95"/>
      <c r="N164" s="96"/>
      <c r="O164" s="97"/>
      <c r="P164" s="98"/>
      <c r="Q164" s="99"/>
      <c r="R164" s="100"/>
      <c r="S164" s="226"/>
      <c r="T164" s="101"/>
      <c r="U164" s="227"/>
      <c r="V164" s="23">
        <f t="shared" si="196"/>
        <v>0</v>
      </c>
      <c r="W164" s="25">
        <f t="shared" si="197"/>
        <v>0</v>
      </c>
      <c r="X164" s="56">
        <f t="shared" si="198"/>
        <v>0</v>
      </c>
      <c r="Y164" s="56"/>
      <c r="Z164" s="56"/>
      <c r="AA164" s="56">
        <f>$X164*10</f>
        <v>0</v>
      </c>
      <c r="AB164" s="56"/>
      <c r="AC164" s="56"/>
      <c r="AD164" s="56"/>
      <c r="AE164" s="56"/>
      <c r="AF164" s="106"/>
      <c r="AG164" s="228">
        <v>2.0</v>
      </c>
      <c r="AH164" s="228">
        <v>6.0</v>
      </c>
      <c r="AI164" s="228">
        <v>2.0</v>
      </c>
      <c r="AJ164" s="56"/>
      <c r="AK164" s="56"/>
      <c r="AL164" s="56"/>
      <c r="AM164" s="56"/>
      <c r="AN164" s="56"/>
      <c r="AO164" s="56"/>
      <c r="AP164" s="56"/>
      <c r="AQ164" s="56"/>
      <c r="AR164" s="56"/>
      <c r="AS164" s="56"/>
      <c r="AT164" s="56"/>
      <c r="AU164" s="56"/>
      <c r="AV164" s="56"/>
      <c r="AW164" s="56"/>
      <c r="AX164" s="228">
        <v>10.0</v>
      </c>
      <c r="AY164" s="228"/>
      <c r="AZ164" s="104"/>
      <c r="BA164" s="56">
        <f t="shared" ref="BA164:BR164" si="206">IF(AG164="","",$X164*AG164)</f>
        <v>0</v>
      </c>
      <c r="BB164" s="56">
        <f t="shared" si="206"/>
        <v>0</v>
      </c>
      <c r="BC164" s="56">
        <f t="shared" si="206"/>
        <v>0</v>
      </c>
      <c r="BD164" s="56" t="str">
        <f t="shared" si="206"/>
        <v/>
      </c>
      <c r="BE164" s="56" t="str">
        <f t="shared" si="206"/>
        <v/>
      </c>
      <c r="BF164" s="56" t="str">
        <f t="shared" si="206"/>
        <v/>
      </c>
      <c r="BG164" s="56" t="str">
        <f t="shared" si="206"/>
        <v/>
      </c>
      <c r="BH164" s="56" t="str">
        <f t="shared" si="206"/>
        <v/>
      </c>
      <c r="BI164" s="56" t="str">
        <f t="shared" si="206"/>
        <v/>
      </c>
      <c r="BJ164" s="56" t="str">
        <f t="shared" si="206"/>
        <v/>
      </c>
      <c r="BK164" s="56" t="str">
        <f t="shared" si="206"/>
        <v/>
      </c>
      <c r="BL164" s="56" t="str">
        <f t="shared" si="206"/>
        <v/>
      </c>
      <c r="BM164" s="56" t="str">
        <f t="shared" si="206"/>
        <v/>
      </c>
      <c r="BN164" s="56" t="str">
        <f t="shared" si="206"/>
        <v/>
      </c>
      <c r="BO164" s="56" t="str">
        <f t="shared" si="206"/>
        <v/>
      </c>
      <c r="BP164" s="56" t="str">
        <f t="shared" si="206"/>
        <v/>
      </c>
      <c r="BQ164" s="56" t="str">
        <f t="shared" si="206"/>
        <v/>
      </c>
      <c r="BR164" s="56">
        <f t="shared" si="206"/>
        <v>0</v>
      </c>
      <c r="BS164" s="56"/>
    </row>
    <row r="165" ht="17.25" customHeight="1">
      <c r="A165" s="107"/>
      <c r="B165" s="110" t="s">
        <v>432</v>
      </c>
      <c r="C165" s="86" t="s">
        <v>264</v>
      </c>
      <c r="D165" s="270"/>
      <c r="E165" s="168" t="s">
        <v>430</v>
      </c>
      <c r="F165" s="86">
        <v>5.0</v>
      </c>
      <c r="G165" s="264">
        <v>85.0</v>
      </c>
      <c r="H165" s="90"/>
      <c r="I165" s="91"/>
      <c r="J165" s="109"/>
      <c r="K165" s="93"/>
      <c r="L165" s="94"/>
      <c r="M165" s="95"/>
      <c r="N165" s="96"/>
      <c r="O165" s="97"/>
      <c r="P165" s="98"/>
      <c r="Q165" s="99"/>
      <c r="R165" s="100"/>
      <c r="S165" s="226"/>
      <c r="T165" s="101"/>
      <c r="U165" s="227"/>
      <c r="V165" s="23">
        <f t="shared" si="196"/>
        <v>0</v>
      </c>
      <c r="W165" s="25">
        <f t="shared" si="197"/>
        <v>0</v>
      </c>
      <c r="X165" s="56">
        <f t="shared" si="198"/>
        <v>0</v>
      </c>
      <c r="Y165" s="56"/>
      <c r="Z165" s="56"/>
      <c r="AA165" s="56"/>
      <c r="AB165" s="56">
        <f t="shared" ref="AB165:AB167" si="208">$X165*5</f>
        <v>0</v>
      </c>
      <c r="AC165" s="56"/>
      <c r="AD165" s="56"/>
      <c r="AE165" s="56"/>
      <c r="AF165" s="106"/>
      <c r="AG165" s="228">
        <v>1.0</v>
      </c>
      <c r="AH165" s="228">
        <v>4.0</v>
      </c>
      <c r="AI165" s="56"/>
      <c r="AJ165" s="56"/>
      <c r="AK165" s="56"/>
      <c r="AL165" s="56"/>
      <c r="AM165" s="56"/>
      <c r="AN165" s="56"/>
      <c r="AO165" s="56"/>
      <c r="AP165" s="56"/>
      <c r="AQ165" s="56"/>
      <c r="AR165" s="56"/>
      <c r="AS165" s="56"/>
      <c r="AT165" s="56"/>
      <c r="AU165" s="56"/>
      <c r="AV165" s="56"/>
      <c r="AW165" s="56"/>
      <c r="AX165" s="228">
        <v>5.0</v>
      </c>
      <c r="AY165" s="228"/>
      <c r="AZ165" s="104"/>
      <c r="BA165" s="56">
        <f t="shared" ref="BA165:BR165" si="207">IF(AG165="","",$X165*AG165)</f>
        <v>0</v>
      </c>
      <c r="BB165" s="56">
        <f t="shared" si="207"/>
        <v>0</v>
      </c>
      <c r="BC165" s="56" t="str">
        <f t="shared" si="207"/>
        <v/>
      </c>
      <c r="BD165" s="56" t="str">
        <f t="shared" si="207"/>
        <v/>
      </c>
      <c r="BE165" s="56" t="str">
        <f t="shared" si="207"/>
        <v/>
      </c>
      <c r="BF165" s="56" t="str">
        <f t="shared" si="207"/>
        <v/>
      </c>
      <c r="BG165" s="56" t="str">
        <f t="shared" si="207"/>
        <v/>
      </c>
      <c r="BH165" s="56" t="str">
        <f t="shared" si="207"/>
        <v/>
      </c>
      <c r="BI165" s="56" t="str">
        <f t="shared" si="207"/>
        <v/>
      </c>
      <c r="BJ165" s="56" t="str">
        <f t="shared" si="207"/>
        <v/>
      </c>
      <c r="BK165" s="56" t="str">
        <f t="shared" si="207"/>
        <v/>
      </c>
      <c r="BL165" s="56" t="str">
        <f t="shared" si="207"/>
        <v/>
      </c>
      <c r="BM165" s="56" t="str">
        <f t="shared" si="207"/>
        <v/>
      </c>
      <c r="BN165" s="56" t="str">
        <f t="shared" si="207"/>
        <v/>
      </c>
      <c r="BO165" s="56" t="str">
        <f t="shared" si="207"/>
        <v/>
      </c>
      <c r="BP165" s="56" t="str">
        <f t="shared" si="207"/>
        <v/>
      </c>
      <c r="BQ165" s="56" t="str">
        <f t="shared" si="207"/>
        <v/>
      </c>
      <c r="BR165" s="56">
        <f t="shared" si="207"/>
        <v>0</v>
      </c>
      <c r="BS165" s="56"/>
    </row>
    <row r="166" ht="17.25" customHeight="1">
      <c r="A166" s="107"/>
      <c r="B166" s="110" t="s">
        <v>433</v>
      </c>
      <c r="C166" s="86" t="s">
        <v>264</v>
      </c>
      <c r="D166" s="270"/>
      <c r="E166" s="168" t="s">
        <v>430</v>
      </c>
      <c r="F166" s="86">
        <v>5.0</v>
      </c>
      <c r="G166" s="264">
        <v>90.0</v>
      </c>
      <c r="H166" s="90"/>
      <c r="I166" s="91"/>
      <c r="J166" s="109"/>
      <c r="K166" s="93"/>
      <c r="L166" s="94"/>
      <c r="M166" s="95"/>
      <c r="N166" s="96"/>
      <c r="O166" s="97"/>
      <c r="P166" s="98"/>
      <c r="Q166" s="99"/>
      <c r="R166" s="100"/>
      <c r="S166" s="226"/>
      <c r="T166" s="101"/>
      <c r="U166" s="227"/>
      <c r="V166" s="23">
        <f t="shared" si="196"/>
        <v>0</v>
      </c>
      <c r="W166" s="25">
        <f t="shared" si="197"/>
        <v>0</v>
      </c>
      <c r="X166" s="56">
        <f t="shared" si="198"/>
        <v>0</v>
      </c>
      <c r="Y166" s="56"/>
      <c r="Z166" s="56"/>
      <c r="AA166" s="56"/>
      <c r="AB166" s="56">
        <f t="shared" si="208"/>
        <v>0</v>
      </c>
      <c r="AC166" s="56"/>
      <c r="AD166" s="56"/>
      <c r="AE166" s="56"/>
      <c r="AF166" s="106"/>
      <c r="AG166" s="56"/>
      <c r="AH166" s="56"/>
      <c r="AI166" s="228">
        <v>5.0</v>
      </c>
      <c r="AJ166" s="56"/>
      <c r="AK166" s="56"/>
      <c r="AL166" s="56"/>
      <c r="AM166" s="56"/>
      <c r="AN166" s="56"/>
      <c r="AO166" s="56"/>
      <c r="AP166" s="56"/>
      <c r="AQ166" s="56"/>
      <c r="AR166" s="56"/>
      <c r="AS166" s="56"/>
      <c r="AT166" s="56"/>
      <c r="AU166" s="56"/>
      <c r="AV166" s="56"/>
      <c r="AW166" s="56"/>
      <c r="AX166" s="228">
        <v>5.0</v>
      </c>
      <c r="AY166" s="228"/>
      <c r="AZ166" s="104"/>
      <c r="BA166" s="56" t="str">
        <f t="shared" ref="BA166:BR166" si="209">IF(AG166="","",$X166*AG166)</f>
        <v/>
      </c>
      <c r="BB166" s="56" t="str">
        <f t="shared" si="209"/>
        <v/>
      </c>
      <c r="BC166" s="56">
        <f t="shared" si="209"/>
        <v>0</v>
      </c>
      <c r="BD166" s="56" t="str">
        <f t="shared" si="209"/>
        <v/>
      </c>
      <c r="BE166" s="56" t="str">
        <f t="shared" si="209"/>
        <v/>
      </c>
      <c r="BF166" s="56" t="str">
        <f t="shared" si="209"/>
        <v/>
      </c>
      <c r="BG166" s="56" t="str">
        <f t="shared" si="209"/>
        <v/>
      </c>
      <c r="BH166" s="56" t="str">
        <f t="shared" si="209"/>
        <v/>
      </c>
      <c r="BI166" s="56" t="str">
        <f t="shared" si="209"/>
        <v/>
      </c>
      <c r="BJ166" s="56" t="str">
        <f t="shared" si="209"/>
        <v/>
      </c>
      <c r="BK166" s="56" t="str">
        <f t="shared" si="209"/>
        <v/>
      </c>
      <c r="BL166" s="56" t="str">
        <f t="shared" si="209"/>
        <v/>
      </c>
      <c r="BM166" s="56" t="str">
        <f t="shared" si="209"/>
        <v/>
      </c>
      <c r="BN166" s="56" t="str">
        <f t="shared" si="209"/>
        <v/>
      </c>
      <c r="BO166" s="56" t="str">
        <f t="shared" si="209"/>
        <v/>
      </c>
      <c r="BP166" s="56" t="str">
        <f t="shared" si="209"/>
        <v/>
      </c>
      <c r="BQ166" s="56" t="str">
        <f t="shared" si="209"/>
        <v/>
      </c>
      <c r="BR166" s="56">
        <f t="shared" si="209"/>
        <v>0</v>
      </c>
      <c r="BS166" s="56"/>
    </row>
    <row r="167" ht="18.0" customHeight="1">
      <c r="A167" s="107"/>
      <c r="B167" s="110" t="s">
        <v>434</v>
      </c>
      <c r="C167" s="86" t="s">
        <v>264</v>
      </c>
      <c r="D167" s="270"/>
      <c r="E167" s="168" t="s">
        <v>430</v>
      </c>
      <c r="F167" s="86">
        <v>5.0</v>
      </c>
      <c r="G167" s="264">
        <v>90.0</v>
      </c>
      <c r="H167" s="90"/>
      <c r="I167" s="91"/>
      <c r="J167" s="109"/>
      <c r="K167" s="93"/>
      <c r="L167" s="94"/>
      <c r="M167" s="95"/>
      <c r="N167" s="96"/>
      <c r="O167" s="97"/>
      <c r="P167" s="98"/>
      <c r="Q167" s="99"/>
      <c r="R167" s="100"/>
      <c r="S167" s="226"/>
      <c r="T167" s="101"/>
      <c r="U167" s="227"/>
      <c r="V167" s="23">
        <f t="shared" si="196"/>
        <v>0</v>
      </c>
      <c r="W167" s="25">
        <f t="shared" si="197"/>
        <v>0</v>
      </c>
      <c r="X167" s="56">
        <f t="shared" si="198"/>
        <v>0</v>
      </c>
      <c r="Y167" s="56"/>
      <c r="Z167" s="56"/>
      <c r="AA167" s="56"/>
      <c r="AB167" s="56">
        <f t="shared" si="208"/>
        <v>0</v>
      </c>
      <c r="AC167" s="56"/>
      <c r="AD167" s="56"/>
      <c r="AE167" s="56"/>
      <c r="AF167" s="106"/>
      <c r="AG167" s="56"/>
      <c r="AH167" s="56"/>
      <c r="AI167" s="228">
        <v>5.0</v>
      </c>
      <c r="AJ167" s="56"/>
      <c r="AK167" s="56"/>
      <c r="AL167" s="56"/>
      <c r="AM167" s="56"/>
      <c r="AN167" s="56"/>
      <c r="AO167" s="56"/>
      <c r="AP167" s="56"/>
      <c r="AQ167" s="56"/>
      <c r="AR167" s="56"/>
      <c r="AS167" s="56"/>
      <c r="AT167" s="56"/>
      <c r="AU167" s="56"/>
      <c r="AV167" s="56"/>
      <c r="AW167" s="56"/>
      <c r="AX167" s="228">
        <v>5.0</v>
      </c>
      <c r="AY167" s="228"/>
      <c r="AZ167" s="104"/>
      <c r="BA167" s="56" t="str">
        <f t="shared" ref="BA167:BR167" si="210">IF(AG167="","",$X167*AG167)</f>
        <v/>
      </c>
      <c r="BB167" s="56" t="str">
        <f t="shared" si="210"/>
        <v/>
      </c>
      <c r="BC167" s="56">
        <f t="shared" si="210"/>
        <v>0</v>
      </c>
      <c r="BD167" s="56" t="str">
        <f t="shared" si="210"/>
        <v/>
      </c>
      <c r="BE167" s="56" t="str">
        <f t="shared" si="210"/>
        <v/>
      </c>
      <c r="BF167" s="56" t="str">
        <f t="shared" si="210"/>
        <v/>
      </c>
      <c r="BG167" s="56" t="str">
        <f t="shared" si="210"/>
        <v/>
      </c>
      <c r="BH167" s="56" t="str">
        <f t="shared" si="210"/>
        <v/>
      </c>
      <c r="BI167" s="56" t="str">
        <f t="shared" si="210"/>
        <v/>
      </c>
      <c r="BJ167" s="56" t="str">
        <f t="shared" si="210"/>
        <v/>
      </c>
      <c r="BK167" s="56" t="str">
        <f t="shared" si="210"/>
        <v/>
      </c>
      <c r="BL167" s="56" t="str">
        <f t="shared" si="210"/>
        <v/>
      </c>
      <c r="BM167" s="56" t="str">
        <f t="shared" si="210"/>
        <v/>
      </c>
      <c r="BN167" s="56" t="str">
        <f t="shared" si="210"/>
        <v/>
      </c>
      <c r="BO167" s="56" t="str">
        <f t="shared" si="210"/>
        <v/>
      </c>
      <c r="BP167" s="56" t="str">
        <f t="shared" si="210"/>
        <v/>
      </c>
      <c r="BQ167" s="56" t="str">
        <f t="shared" si="210"/>
        <v/>
      </c>
      <c r="BR167" s="56">
        <f t="shared" si="210"/>
        <v>0</v>
      </c>
      <c r="BS167" s="56"/>
    </row>
    <row r="168" ht="17.25" customHeight="1">
      <c r="A168" s="107"/>
      <c r="B168" s="110" t="s">
        <v>435</v>
      </c>
      <c r="C168" s="86" t="s">
        <v>306</v>
      </c>
      <c r="D168" s="270"/>
      <c r="E168" s="168" t="s">
        <v>132</v>
      </c>
      <c r="F168" s="86">
        <v>10.0</v>
      </c>
      <c r="G168" s="264">
        <v>87.5</v>
      </c>
      <c r="H168" s="90"/>
      <c r="I168" s="91"/>
      <c r="J168" s="109"/>
      <c r="K168" s="93"/>
      <c r="L168" s="94"/>
      <c r="M168" s="95"/>
      <c r="N168" s="96"/>
      <c r="O168" s="97"/>
      <c r="P168" s="98"/>
      <c r="Q168" s="99"/>
      <c r="R168" s="100"/>
      <c r="S168" s="226"/>
      <c r="T168" s="101"/>
      <c r="U168" s="227"/>
      <c r="V168" s="23">
        <f t="shared" si="196"/>
        <v>0</v>
      </c>
      <c r="W168" s="25">
        <f t="shared" si="197"/>
        <v>0</v>
      </c>
      <c r="X168" s="56">
        <f t="shared" si="198"/>
        <v>0</v>
      </c>
      <c r="Y168" s="56"/>
      <c r="Z168" s="56"/>
      <c r="AA168" s="56">
        <f t="shared" ref="AA168:AA169" si="212">$X168*10</f>
        <v>0</v>
      </c>
      <c r="AB168" s="56"/>
      <c r="AC168" s="56"/>
      <c r="AD168" s="56"/>
      <c r="AE168" s="56"/>
      <c r="AF168" s="106"/>
      <c r="AG168" s="228">
        <v>2.0</v>
      </c>
      <c r="AH168" s="228">
        <v>4.0</v>
      </c>
      <c r="AI168" s="228">
        <v>4.0</v>
      </c>
      <c r="AJ168" s="56"/>
      <c r="AK168" s="56"/>
      <c r="AL168" s="56"/>
      <c r="AM168" s="56"/>
      <c r="AN168" s="56"/>
      <c r="AO168" s="56"/>
      <c r="AP168" s="56"/>
      <c r="AQ168" s="56"/>
      <c r="AR168" s="56"/>
      <c r="AS168" s="56"/>
      <c r="AT168" s="56"/>
      <c r="AU168" s="56"/>
      <c r="AV168" s="56"/>
      <c r="AW168" s="56"/>
      <c r="AX168" s="228">
        <v>10.0</v>
      </c>
      <c r="AY168" s="228"/>
      <c r="AZ168" s="104"/>
      <c r="BA168" s="56">
        <f t="shared" ref="BA168:BR168" si="211">IF(AG168="","",$X168*AG168)</f>
        <v>0</v>
      </c>
      <c r="BB168" s="56">
        <f t="shared" si="211"/>
        <v>0</v>
      </c>
      <c r="BC168" s="56">
        <f t="shared" si="211"/>
        <v>0</v>
      </c>
      <c r="BD168" s="56" t="str">
        <f t="shared" si="211"/>
        <v/>
      </c>
      <c r="BE168" s="56" t="str">
        <f t="shared" si="211"/>
        <v/>
      </c>
      <c r="BF168" s="56" t="str">
        <f t="shared" si="211"/>
        <v/>
      </c>
      <c r="BG168" s="56" t="str">
        <f t="shared" si="211"/>
        <v/>
      </c>
      <c r="BH168" s="56" t="str">
        <f t="shared" si="211"/>
        <v/>
      </c>
      <c r="BI168" s="56" t="str">
        <f t="shared" si="211"/>
        <v/>
      </c>
      <c r="BJ168" s="56" t="str">
        <f t="shared" si="211"/>
        <v/>
      </c>
      <c r="BK168" s="56" t="str">
        <f t="shared" si="211"/>
        <v/>
      </c>
      <c r="BL168" s="56" t="str">
        <f t="shared" si="211"/>
        <v/>
      </c>
      <c r="BM168" s="56" t="str">
        <f t="shared" si="211"/>
        <v/>
      </c>
      <c r="BN168" s="56" t="str">
        <f t="shared" si="211"/>
        <v/>
      </c>
      <c r="BO168" s="56" t="str">
        <f t="shared" si="211"/>
        <v/>
      </c>
      <c r="BP168" s="56" t="str">
        <f t="shared" si="211"/>
        <v/>
      </c>
      <c r="BQ168" s="56" t="str">
        <f t="shared" si="211"/>
        <v/>
      </c>
      <c r="BR168" s="56">
        <f t="shared" si="211"/>
        <v>0</v>
      </c>
      <c r="BS168" s="56"/>
    </row>
    <row r="169" ht="17.25" customHeight="1">
      <c r="A169" s="107"/>
      <c r="B169" s="110" t="s">
        <v>436</v>
      </c>
      <c r="C169" s="86" t="s">
        <v>306</v>
      </c>
      <c r="D169" s="270"/>
      <c r="E169" s="168" t="s">
        <v>132</v>
      </c>
      <c r="F169" s="86">
        <v>10.0</v>
      </c>
      <c r="G169" s="264">
        <v>90.0</v>
      </c>
      <c r="H169" s="90"/>
      <c r="I169" s="91"/>
      <c r="J169" s="109"/>
      <c r="K169" s="93"/>
      <c r="L169" s="94"/>
      <c r="M169" s="95"/>
      <c r="N169" s="96"/>
      <c r="O169" s="97"/>
      <c r="P169" s="98"/>
      <c r="Q169" s="99"/>
      <c r="R169" s="100"/>
      <c r="S169" s="226"/>
      <c r="T169" s="101"/>
      <c r="U169" s="227"/>
      <c r="V169" s="23">
        <f t="shared" si="196"/>
        <v>0</v>
      </c>
      <c r="W169" s="25">
        <f t="shared" si="197"/>
        <v>0</v>
      </c>
      <c r="X169" s="56">
        <f t="shared" si="198"/>
        <v>0</v>
      </c>
      <c r="Y169" s="56"/>
      <c r="Z169" s="56"/>
      <c r="AA169" s="56">
        <f t="shared" si="212"/>
        <v>0</v>
      </c>
      <c r="AB169" s="56"/>
      <c r="AC169" s="56"/>
      <c r="AD169" s="56"/>
      <c r="AE169" s="56"/>
      <c r="AF169" s="106"/>
      <c r="AG169" s="228">
        <v>2.0</v>
      </c>
      <c r="AH169" s="228">
        <v>7.0</v>
      </c>
      <c r="AI169" s="228">
        <v>1.0</v>
      </c>
      <c r="AJ169" s="56"/>
      <c r="AK169" s="56"/>
      <c r="AL169" s="56"/>
      <c r="AM169" s="56"/>
      <c r="AN169" s="56"/>
      <c r="AO169" s="56"/>
      <c r="AP169" s="56"/>
      <c r="AQ169" s="56"/>
      <c r="AR169" s="56"/>
      <c r="AS169" s="56"/>
      <c r="AT169" s="56"/>
      <c r="AU169" s="56"/>
      <c r="AV169" s="56"/>
      <c r="AW169" s="56"/>
      <c r="AX169" s="228">
        <v>10.0</v>
      </c>
      <c r="AY169" s="228"/>
      <c r="AZ169" s="104"/>
      <c r="BA169" s="56">
        <f t="shared" ref="BA169:BR169" si="213">IF(AG169="","",$X169*AG169)</f>
        <v>0</v>
      </c>
      <c r="BB169" s="56">
        <f t="shared" si="213"/>
        <v>0</v>
      </c>
      <c r="BC169" s="56">
        <f t="shared" si="213"/>
        <v>0</v>
      </c>
      <c r="BD169" s="56" t="str">
        <f t="shared" si="213"/>
        <v/>
      </c>
      <c r="BE169" s="56" t="str">
        <f t="shared" si="213"/>
        <v/>
      </c>
      <c r="BF169" s="56" t="str">
        <f t="shared" si="213"/>
        <v/>
      </c>
      <c r="BG169" s="56" t="str">
        <f t="shared" si="213"/>
        <v/>
      </c>
      <c r="BH169" s="56" t="str">
        <f t="shared" si="213"/>
        <v/>
      </c>
      <c r="BI169" s="56" t="str">
        <f t="shared" si="213"/>
        <v/>
      </c>
      <c r="BJ169" s="56" t="str">
        <f t="shared" si="213"/>
        <v/>
      </c>
      <c r="BK169" s="56" t="str">
        <f t="shared" si="213"/>
        <v/>
      </c>
      <c r="BL169" s="56" t="str">
        <f t="shared" si="213"/>
        <v/>
      </c>
      <c r="BM169" s="56" t="str">
        <f t="shared" si="213"/>
        <v/>
      </c>
      <c r="BN169" s="56" t="str">
        <f t="shared" si="213"/>
        <v/>
      </c>
      <c r="BO169" s="56" t="str">
        <f t="shared" si="213"/>
        <v/>
      </c>
      <c r="BP169" s="56" t="str">
        <f t="shared" si="213"/>
        <v/>
      </c>
      <c r="BQ169" s="56" t="str">
        <f t="shared" si="213"/>
        <v/>
      </c>
      <c r="BR169" s="56">
        <f t="shared" si="213"/>
        <v>0</v>
      </c>
      <c r="BS169" s="56"/>
    </row>
    <row r="170" ht="16.5" customHeight="1">
      <c r="A170" s="107"/>
      <c r="B170" s="110" t="s">
        <v>437</v>
      </c>
      <c r="C170" s="86" t="s">
        <v>73</v>
      </c>
      <c r="D170" s="270"/>
      <c r="E170" s="168" t="s">
        <v>132</v>
      </c>
      <c r="F170" s="86">
        <v>10.0</v>
      </c>
      <c r="G170" s="264">
        <v>107.5</v>
      </c>
      <c r="H170" s="90"/>
      <c r="I170" s="91"/>
      <c r="J170" s="109"/>
      <c r="K170" s="93"/>
      <c r="L170" s="94"/>
      <c r="M170" s="95"/>
      <c r="N170" s="96"/>
      <c r="O170" s="97"/>
      <c r="P170" s="98"/>
      <c r="Q170" s="99"/>
      <c r="R170" s="100"/>
      <c r="S170" s="226"/>
      <c r="T170" s="101"/>
      <c r="U170" s="227"/>
      <c r="V170" s="23">
        <f t="shared" si="196"/>
        <v>0</v>
      </c>
      <c r="W170" s="25">
        <f t="shared" si="197"/>
        <v>0</v>
      </c>
      <c r="X170" s="56">
        <f t="shared" si="198"/>
        <v>0</v>
      </c>
      <c r="Y170" s="56"/>
      <c r="Z170" s="56"/>
      <c r="AA170" s="56"/>
      <c r="AB170" s="56">
        <f t="shared" ref="AB170:AB171" si="215">$X170*10</f>
        <v>0</v>
      </c>
      <c r="AC170" s="56"/>
      <c r="AD170" s="56"/>
      <c r="AE170" s="56"/>
      <c r="AF170" s="106"/>
      <c r="AG170" s="56"/>
      <c r="AH170" s="228">
        <v>3.0</v>
      </c>
      <c r="AI170" s="228">
        <v>7.0</v>
      </c>
      <c r="AJ170" s="56"/>
      <c r="AK170" s="56"/>
      <c r="AL170" s="56"/>
      <c r="AM170" s="56"/>
      <c r="AN170" s="56"/>
      <c r="AO170" s="56"/>
      <c r="AP170" s="56"/>
      <c r="AQ170" s="56"/>
      <c r="AR170" s="56"/>
      <c r="AS170" s="56"/>
      <c r="AT170" s="56"/>
      <c r="AU170" s="56"/>
      <c r="AV170" s="56"/>
      <c r="AW170" s="56"/>
      <c r="AX170" s="228">
        <v>10.0</v>
      </c>
      <c r="AY170" s="228"/>
      <c r="AZ170" s="104"/>
      <c r="BA170" s="56" t="str">
        <f t="shared" ref="BA170:BR170" si="214">IF(AG170="","",$X170*AG170)</f>
        <v/>
      </c>
      <c r="BB170" s="56">
        <f t="shared" si="214"/>
        <v>0</v>
      </c>
      <c r="BC170" s="56">
        <f t="shared" si="214"/>
        <v>0</v>
      </c>
      <c r="BD170" s="56" t="str">
        <f t="shared" si="214"/>
        <v/>
      </c>
      <c r="BE170" s="56" t="str">
        <f t="shared" si="214"/>
        <v/>
      </c>
      <c r="BF170" s="56" t="str">
        <f t="shared" si="214"/>
        <v/>
      </c>
      <c r="BG170" s="56" t="str">
        <f t="shared" si="214"/>
        <v/>
      </c>
      <c r="BH170" s="56" t="str">
        <f t="shared" si="214"/>
        <v/>
      </c>
      <c r="BI170" s="56" t="str">
        <f t="shared" si="214"/>
        <v/>
      </c>
      <c r="BJ170" s="56" t="str">
        <f t="shared" si="214"/>
        <v/>
      </c>
      <c r="BK170" s="56" t="str">
        <f t="shared" si="214"/>
        <v/>
      </c>
      <c r="BL170" s="56" t="str">
        <f t="shared" si="214"/>
        <v/>
      </c>
      <c r="BM170" s="56" t="str">
        <f t="shared" si="214"/>
        <v/>
      </c>
      <c r="BN170" s="56" t="str">
        <f t="shared" si="214"/>
        <v/>
      </c>
      <c r="BO170" s="56" t="str">
        <f t="shared" si="214"/>
        <v/>
      </c>
      <c r="BP170" s="56" t="str">
        <f t="shared" si="214"/>
        <v/>
      </c>
      <c r="BQ170" s="56" t="str">
        <f t="shared" si="214"/>
        <v/>
      </c>
      <c r="BR170" s="56">
        <f t="shared" si="214"/>
        <v>0</v>
      </c>
      <c r="BS170" s="56"/>
    </row>
    <row r="171" ht="17.25" customHeight="1">
      <c r="A171" s="107"/>
      <c r="B171" s="110" t="s">
        <v>438</v>
      </c>
      <c r="C171" s="86" t="s">
        <v>73</v>
      </c>
      <c r="D171" s="270"/>
      <c r="E171" s="168" t="s">
        <v>132</v>
      </c>
      <c r="F171" s="86">
        <v>10.0</v>
      </c>
      <c r="G171" s="264">
        <v>112.5</v>
      </c>
      <c r="H171" s="90"/>
      <c r="I171" s="91"/>
      <c r="J171" s="109"/>
      <c r="K171" s="93"/>
      <c r="L171" s="94"/>
      <c r="M171" s="95"/>
      <c r="N171" s="96"/>
      <c r="O171" s="97"/>
      <c r="P171" s="98"/>
      <c r="Q171" s="99"/>
      <c r="R171" s="100"/>
      <c r="S171" s="226"/>
      <c r="T171" s="101"/>
      <c r="U171" s="227"/>
      <c r="V171" s="23">
        <f t="shared" si="196"/>
        <v>0</v>
      </c>
      <c r="W171" s="25">
        <f t="shared" si="197"/>
        <v>0</v>
      </c>
      <c r="X171" s="56">
        <f t="shared" si="198"/>
        <v>0</v>
      </c>
      <c r="Y171" s="56"/>
      <c r="Z171" s="56"/>
      <c r="AA171" s="56"/>
      <c r="AB171" s="56">
        <f t="shared" si="215"/>
        <v>0</v>
      </c>
      <c r="AC171" s="56"/>
      <c r="AD171" s="56"/>
      <c r="AE171" s="56"/>
      <c r="AF171" s="106"/>
      <c r="AG171" s="56"/>
      <c r="AH171" s="228">
        <v>1.0</v>
      </c>
      <c r="AI171" s="228">
        <v>6.0</v>
      </c>
      <c r="AJ171" s="228">
        <v>3.0</v>
      </c>
      <c r="AK171" s="56"/>
      <c r="AL171" s="56"/>
      <c r="AM171" s="56"/>
      <c r="AN171" s="56"/>
      <c r="AO171" s="56"/>
      <c r="AP171" s="56"/>
      <c r="AQ171" s="56"/>
      <c r="AR171" s="56"/>
      <c r="AS171" s="56"/>
      <c r="AT171" s="56"/>
      <c r="AU171" s="56"/>
      <c r="AV171" s="56"/>
      <c r="AW171" s="56"/>
      <c r="AX171" s="228">
        <v>10.0</v>
      </c>
      <c r="AY171" s="228"/>
      <c r="AZ171" s="104"/>
      <c r="BA171" s="56" t="str">
        <f t="shared" ref="BA171:BR171" si="216">IF(AG171="","",$X171*AG171)</f>
        <v/>
      </c>
      <c r="BB171" s="56">
        <f t="shared" si="216"/>
        <v>0</v>
      </c>
      <c r="BC171" s="56">
        <f t="shared" si="216"/>
        <v>0</v>
      </c>
      <c r="BD171" s="56">
        <f t="shared" si="216"/>
        <v>0</v>
      </c>
      <c r="BE171" s="56" t="str">
        <f t="shared" si="216"/>
        <v/>
      </c>
      <c r="BF171" s="56" t="str">
        <f t="shared" si="216"/>
        <v/>
      </c>
      <c r="BG171" s="56" t="str">
        <f t="shared" si="216"/>
        <v/>
      </c>
      <c r="BH171" s="56" t="str">
        <f t="shared" si="216"/>
        <v/>
      </c>
      <c r="BI171" s="56" t="str">
        <f t="shared" si="216"/>
        <v/>
      </c>
      <c r="BJ171" s="56" t="str">
        <f t="shared" si="216"/>
        <v/>
      </c>
      <c r="BK171" s="56" t="str">
        <f t="shared" si="216"/>
        <v/>
      </c>
      <c r="BL171" s="56" t="str">
        <f t="shared" si="216"/>
        <v/>
      </c>
      <c r="BM171" s="56" t="str">
        <f t="shared" si="216"/>
        <v/>
      </c>
      <c r="BN171" s="56" t="str">
        <f t="shared" si="216"/>
        <v/>
      </c>
      <c r="BO171" s="56" t="str">
        <f t="shared" si="216"/>
        <v/>
      </c>
      <c r="BP171" s="56" t="str">
        <f t="shared" si="216"/>
        <v/>
      </c>
      <c r="BQ171" s="56" t="str">
        <f t="shared" si="216"/>
        <v/>
      </c>
      <c r="BR171" s="56">
        <f t="shared" si="216"/>
        <v>0</v>
      </c>
      <c r="BS171" s="56"/>
    </row>
    <row r="172" ht="17.25" customHeight="1">
      <c r="A172" s="107"/>
      <c r="B172" s="110" t="s">
        <v>439</v>
      </c>
      <c r="C172" s="86" t="s">
        <v>74</v>
      </c>
      <c r="D172" s="270"/>
      <c r="E172" s="168" t="s">
        <v>392</v>
      </c>
      <c r="F172" s="86">
        <v>5.0</v>
      </c>
      <c r="G172" s="264">
        <v>112.5</v>
      </c>
      <c r="H172" s="90"/>
      <c r="I172" s="91"/>
      <c r="J172" s="109"/>
      <c r="K172" s="93"/>
      <c r="L172" s="94"/>
      <c r="M172" s="95"/>
      <c r="N172" s="96"/>
      <c r="O172" s="97"/>
      <c r="P172" s="98"/>
      <c r="Q172" s="99"/>
      <c r="R172" s="100"/>
      <c r="S172" s="226"/>
      <c r="T172" s="101"/>
      <c r="U172" s="227"/>
      <c r="V172" s="23">
        <f t="shared" si="196"/>
        <v>0</v>
      </c>
      <c r="W172" s="25">
        <f t="shared" si="197"/>
        <v>0</v>
      </c>
      <c r="X172" s="56">
        <f t="shared" si="198"/>
        <v>0</v>
      </c>
      <c r="Y172" s="56"/>
      <c r="Z172" s="56"/>
      <c r="AA172" s="56"/>
      <c r="AB172" s="56"/>
      <c r="AC172" s="56">
        <f>$X172*5</f>
        <v>0</v>
      </c>
      <c r="AD172" s="56"/>
      <c r="AE172" s="56"/>
      <c r="AF172" s="106"/>
      <c r="AG172" s="56"/>
      <c r="AH172" s="56"/>
      <c r="AI172" s="228">
        <v>2.0</v>
      </c>
      <c r="AJ172" s="228">
        <v>2.0</v>
      </c>
      <c r="AK172" s="228">
        <v>1.0</v>
      </c>
      <c r="AL172" s="56"/>
      <c r="AM172" s="56"/>
      <c r="AN172" s="56"/>
      <c r="AO172" s="56"/>
      <c r="AP172" s="56"/>
      <c r="AQ172" s="56"/>
      <c r="AR172" s="56"/>
      <c r="AS172" s="56"/>
      <c r="AT172" s="56"/>
      <c r="AU172" s="56"/>
      <c r="AV172" s="56"/>
      <c r="AW172" s="56"/>
      <c r="AX172" s="228">
        <v>5.0</v>
      </c>
      <c r="AY172" s="228"/>
      <c r="AZ172" s="104"/>
      <c r="BA172" s="56" t="str">
        <f t="shared" ref="BA172:BR172" si="217">IF(AG172="","",$X172*AG172)</f>
        <v/>
      </c>
      <c r="BB172" s="56" t="str">
        <f t="shared" si="217"/>
        <v/>
      </c>
      <c r="BC172" s="56">
        <f t="shared" si="217"/>
        <v>0</v>
      </c>
      <c r="BD172" s="56">
        <f t="shared" si="217"/>
        <v>0</v>
      </c>
      <c r="BE172" s="56">
        <f t="shared" si="217"/>
        <v>0</v>
      </c>
      <c r="BF172" s="56" t="str">
        <f t="shared" si="217"/>
        <v/>
      </c>
      <c r="BG172" s="56" t="str">
        <f t="shared" si="217"/>
        <v/>
      </c>
      <c r="BH172" s="56" t="str">
        <f t="shared" si="217"/>
        <v/>
      </c>
      <c r="BI172" s="56" t="str">
        <f t="shared" si="217"/>
        <v/>
      </c>
      <c r="BJ172" s="56" t="str">
        <f t="shared" si="217"/>
        <v/>
      </c>
      <c r="BK172" s="56" t="str">
        <f t="shared" si="217"/>
        <v/>
      </c>
      <c r="BL172" s="56" t="str">
        <f t="shared" si="217"/>
        <v/>
      </c>
      <c r="BM172" s="56" t="str">
        <f t="shared" si="217"/>
        <v/>
      </c>
      <c r="BN172" s="56" t="str">
        <f t="shared" si="217"/>
        <v/>
      </c>
      <c r="BO172" s="56" t="str">
        <f t="shared" si="217"/>
        <v/>
      </c>
      <c r="BP172" s="56" t="str">
        <f t="shared" si="217"/>
        <v/>
      </c>
      <c r="BQ172" s="56" t="str">
        <f t="shared" si="217"/>
        <v/>
      </c>
      <c r="BR172" s="56">
        <f t="shared" si="217"/>
        <v>0</v>
      </c>
      <c r="BS172" s="56"/>
    </row>
    <row r="173" ht="15.75" customHeight="1">
      <c r="A173" s="107"/>
      <c r="B173" s="110" t="s">
        <v>440</v>
      </c>
      <c r="C173" s="86" t="s">
        <v>75</v>
      </c>
      <c r="D173" s="270"/>
      <c r="E173" s="168" t="s">
        <v>192</v>
      </c>
      <c r="F173" s="86">
        <v>1.0</v>
      </c>
      <c r="G173" s="264">
        <v>92.5</v>
      </c>
      <c r="H173" s="90"/>
      <c r="I173" s="91"/>
      <c r="J173" s="109"/>
      <c r="K173" s="93"/>
      <c r="L173" s="94"/>
      <c r="M173" s="95"/>
      <c r="N173" s="96"/>
      <c r="O173" s="97"/>
      <c r="P173" s="98"/>
      <c r="Q173" s="99"/>
      <c r="R173" s="100"/>
      <c r="S173" s="226"/>
      <c r="T173" s="101"/>
      <c r="U173" s="227"/>
      <c r="V173" s="23">
        <f t="shared" si="196"/>
        <v>0</v>
      </c>
      <c r="W173" s="25">
        <f t="shared" si="197"/>
        <v>0</v>
      </c>
      <c r="X173" s="56">
        <f t="shared" si="198"/>
        <v>0</v>
      </c>
      <c r="Y173" s="56"/>
      <c r="Z173" s="56"/>
      <c r="AA173" s="56"/>
      <c r="AB173" s="56"/>
      <c r="AC173" s="56"/>
      <c r="AD173" s="56">
        <f t="shared" ref="AD173:AD174" si="219">$X173*1</f>
        <v>0</v>
      </c>
      <c r="AE173" s="56"/>
      <c r="AF173" s="106"/>
      <c r="AG173" s="56"/>
      <c r="AH173" s="56"/>
      <c r="AI173" s="56"/>
      <c r="AJ173" s="56"/>
      <c r="AK173" s="56"/>
      <c r="AL173" s="56"/>
      <c r="AM173" s="56"/>
      <c r="AN173" s="228">
        <v>1.0</v>
      </c>
      <c r="AO173" s="56"/>
      <c r="AP173" s="56"/>
      <c r="AQ173" s="56"/>
      <c r="AR173" s="56"/>
      <c r="AS173" s="56"/>
      <c r="AT173" s="56"/>
      <c r="AU173" s="56"/>
      <c r="AV173" s="56"/>
      <c r="AW173" s="56"/>
      <c r="AX173" s="228">
        <v>5.0</v>
      </c>
      <c r="AY173" s="228"/>
      <c r="AZ173" s="104"/>
      <c r="BA173" s="56" t="str">
        <f t="shared" ref="BA173:BR173" si="218">IF(AG173="","",$X173*AG173)</f>
        <v/>
      </c>
      <c r="BB173" s="56" t="str">
        <f t="shared" si="218"/>
        <v/>
      </c>
      <c r="BC173" s="56" t="str">
        <f t="shared" si="218"/>
        <v/>
      </c>
      <c r="BD173" s="56" t="str">
        <f t="shared" si="218"/>
        <v/>
      </c>
      <c r="BE173" s="56" t="str">
        <f t="shared" si="218"/>
        <v/>
      </c>
      <c r="BF173" s="56" t="str">
        <f t="shared" si="218"/>
        <v/>
      </c>
      <c r="BG173" s="56" t="str">
        <f t="shared" si="218"/>
        <v/>
      </c>
      <c r="BH173" s="56">
        <f t="shared" si="218"/>
        <v>0</v>
      </c>
      <c r="BI173" s="56" t="str">
        <f t="shared" si="218"/>
        <v/>
      </c>
      <c r="BJ173" s="56" t="str">
        <f t="shared" si="218"/>
        <v/>
      </c>
      <c r="BK173" s="56" t="str">
        <f t="shared" si="218"/>
        <v/>
      </c>
      <c r="BL173" s="56" t="str">
        <f t="shared" si="218"/>
        <v/>
      </c>
      <c r="BM173" s="56" t="str">
        <f t="shared" si="218"/>
        <v/>
      </c>
      <c r="BN173" s="56" t="str">
        <f t="shared" si="218"/>
        <v/>
      </c>
      <c r="BO173" s="56" t="str">
        <f t="shared" si="218"/>
        <v/>
      </c>
      <c r="BP173" s="56" t="str">
        <f t="shared" si="218"/>
        <v/>
      </c>
      <c r="BQ173" s="56" t="str">
        <f t="shared" si="218"/>
        <v/>
      </c>
      <c r="BR173" s="56">
        <f t="shared" si="218"/>
        <v>0</v>
      </c>
      <c r="BS173" s="56"/>
    </row>
    <row r="174" ht="15.75" customHeight="1">
      <c r="A174" s="112"/>
      <c r="B174" s="143" t="s">
        <v>441</v>
      </c>
      <c r="C174" s="144" t="s">
        <v>75</v>
      </c>
      <c r="D174" s="271"/>
      <c r="E174" s="189" t="s">
        <v>192</v>
      </c>
      <c r="F174" s="144">
        <v>1.0</v>
      </c>
      <c r="G174" s="266">
        <v>92.5</v>
      </c>
      <c r="H174" s="147"/>
      <c r="I174" s="148"/>
      <c r="J174" s="149"/>
      <c r="K174" s="150"/>
      <c r="L174" s="151"/>
      <c r="M174" s="152"/>
      <c r="N174" s="153"/>
      <c r="O174" s="154"/>
      <c r="P174" s="155"/>
      <c r="Q174" s="156"/>
      <c r="R174" s="157"/>
      <c r="S174" s="234"/>
      <c r="T174" s="158"/>
      <c r="U174" s="227"/>
      <c r="V174" s="235">
        <f t="shared" si="196"/>
        <v>0</v>
      </c>
      <c r="W174" s="25">
        <f t="shared" si="197"/>
        <v>0</v>
      </c>
      <c r="X174" s="58">
        <f t="shared" si="198"/>
        <v>0</v>
      </c>
      <c r="Y174" s="58"/>
      <c r="Z174" s="58"/>
      <c r="AA174" s="58"/>
      <c r="AB174" s="58"/>
      <c r="AC174" s="58"/>
      <c r="AD174" s="58">
        <f t="shared" si="219"/>
        <v>0</v>
      </c>
      <c r="AE174" s="58"/>
      <c r="AF174" s="106"/>
      <c r="AG174" s="56"/>
      <c r="AH174" s="56"/>
      <c r="AI174" s="56"/>
      <c r="AJ174" s="56"/>
      <c r="AK174" s="56"/>
      <c r="AL174" s="56"/>
      <c r="AM174" s="56"/>
      <c r="AN174" s="228">
        <v>1.0</v>
      </c>
      <c r="AO174" s="56"/>
      <c r="AP174" s="56"/>
      <c r="AQ174" s="56"/>
      <c r="AR174" s="56"/>
      <c r="AS174" s="56"/>
      <c r="AT174" s="56"/>
      <c r="AU174" s="56"/>
      <c r="AV174" s="56"/>
      <c r="AW174" s="56"/>
      <c r="AX174" s="228">
        <v>6.0</v>
      </c>
      <c r="AY174" s="228"/>
      <c r="AZ174" s="104"/>
      <c r="BA174" s="56" t="str">
        <f t="shared" ref="BA174:BR174" si="220">IF(AG174="","",$X174*AG174)</f>
        <v/>
      </c>
      <c r="BB174" s="56" t="str">
        <f t="shared" si="220"/>
        <v/>
      </c>
      <c r="BC174" s="56" t="str">
        <f t="shared" si="220"/>
        <v/>
      </c>
      <c r="BD174" s="56" t="str">
        <f t="shared" si="220"/>
        <v/>
      </c>
      <c r="BE174" s="56" t="str">
        <f t="shared" si="220"/>
        <v/>
      </c>
      <c r="BF174" s="56" t="str">
        <f t="shared" si="220"/>
        <v/>
      </c>
      <c r="BG174" s="56" t="str">
        <f t="shared" si="220"/>
        <v/>
      </c>
      <c r="BH174" s="56">
        <f t="shared" si="220"/>
        <v>0</v>
      </c>
      <c r="BI174" s="56" t="str">
        <f t="shared" si="220"/>
        <v/>
      </c>
      <c r="BJ174" s="56" t="str">
        <f t="shared" si="220"/>
        <v/>
      </c>
      <c r="BK174" s="56" t="str">
        <f t="shared" si="220"/>
        <v/>
      </c>
      <c r="BL174" s="56" t="str">
        <f t="shared" si="220"/>
        <v/>
      </c>
      <c r="BM174" s="56" t="str">
        <f t="shared" si="220"/>
        <v/>
      </c>
      <c r="BN174" s="56" t="str">
        <f t="shared" si="220"/>
        <v/>
      </c>
      <c r="BO174" s="56" t="str">
        <f t="shared" si="220"/>
        <v/>
      </c>
      <c r="BP174" s="56" t="str">
        <f t="shared" si="220"/>
        <v/>
      </c>
      <c r="BQ174" s="56" t="str">
        <f t="shared" si="220"/>
        <v/>
      </c>
      <c r="BR174" s="56">
        <f t="shared" si="220"/>
        <v>0</v>
      </c>
      <c r="BS174" s="56"/>
    </row>
    <row r="175" ht="9.75" customHeight="1">
      <c r="A175" s="194"/>
      <c r="B175" s="272"/>
      <c r="C175" s="66"/>
      <c r="D175" s="65"/>
      <c r="E175" s="220"/>
      <c r="F175" s="221"/>
      <c r="G175" s="66"/>
      <c r="H175" s="67"/>
      <c r="I175" s="68"/>
      <c r="J175" s="69"/>
      <c r="K175" s="70"/>
      <c r="L175" s="71"/>
      <c r="M175" s="72"/>
      <c r="N175" s="73"/>
      <c r="O175" s="74"/>
      <c r="P175" s="75"/>
      <c r="Q175" s="76"/>
      <c r="R175" s="77"/>
      <c r="S175" s="223"/>
      <c r="T175" s="78"/>
      <c r="U175" s="71"/>
      <c r="V175" s="273"/>
      <c r="W175" s="273"/>
      <c r="X175" s="274"/>
      <c r="Y175" s="47"/>
      <c r="Z175" s="47"/>
      <c r="AA175" s="47"/>
      <c r="AB175" s="47"/>
      <c r="AC175" s="47"/>
      <c r="AD175" s="47"/>
      <c r="AE175" s="48"/>
      <c r="AF175" s="106"/>
      <c r="AG175" s="81"/>
      <c r="AH175" s="81"/>
      <c r="AI175" s="81"/>
      <c r="AJ175" s="81"/>
      <c r="AK175" s="81"/>
      <c r="AL175" s="81"/>
      <c r="AM175" s="81"/>
      <c r="AN175" s="81"/>
      <c r="AO175" s="81"/>
      <c r="AP175" s="81"/>
      <c r="AQ175" s="81"/>
      <c r="AR175" s="81"/>
      <c r="AS175" s="81"/>
      <c r="AT175" s="81"/>
      <c r="AU175" s="81"/>
      <c r="AV175" s="81"/>
      <c r="AW175" s="81"/>
      <c r="AX175" s="81"/>
      <c r="AY175" s="81"/>
      <c r="AZ175" s="194"/>
      <c r="BA175" s="81"/>
      <c r="BB175" s="81"/>
      <c r="BC175" s="81"/>
      <c r="BD175" s="81"/>
      <c r="BE175" s="81"/>
      <c r="BF175" s="81"/>
      <c r="BG175" s="81"/>
      <c r="BH175" s="81"/>
      <c r="BI175" s="81"/>
      <c r="BJ175" s="81"/>
      <c r="BK175" s="81"/>
      <c r="BL175" s="81"/>
      <c r="BM175" s="81"/>
      <c r="BN175" s="81"/>
      <c r="BO175" s="81"/>
      <c r="BP175" s="81"/>
      <c r="BQ175" s="81"/>
      <c r="BR175" s="81"/>
      <c r="BS175" s="81"/>
    </row>
    <row r="176" ht="15.75" customHeight="1">
      <c r="A176" s="275" t="s">
        <v>442</v>
      </c>
      <c r="B176" s="122" t="s">
        <v>443</v>
      </c>
      <c r="C176" s="123" t="s">
        <v>71</v>
      </c>
      <c r="D176" s="269"/>
      <c r="E176" s="167" t="s">
        <v>153</v>
      </c>
      <c r="F176" s="123">
        <v>20.0</v>
      </c>
      <c r="G176" s="263">
        <v>82.5</v>
      </c>
      <c r="H176" s="127"/>
      <c r="I176" s="128"/>
      <c r="J176" s="129"/>
      <c r="K176" s="130"/>
      <c r="L176" s="131"/>
      <c r="M176" s="132"/>
      <c r="N176" s="133"/>
      <c r="O176" s="134"/>
      <c r="P176" s="135"/>
      <c r="Q176" s="136"/>
      <c r="R176" s="137"/>
      <c r="S176" s="242"/>
      <c r="T176" s="138"/>
      <c r="U176" s="227"/>
      <c r="V176" s="243">
        <f t="shared" ref="V176:V195" si="222">SUM(H176:U176)*G177</f>
        <v>0</v>
      </c>
      <c r="W176" s="25">
        <f t="shared" ref="W176:W195" si="223">SUM(H176:U176)*F176</f>
        <v>0</v>
      </c>
      <c r="X176" s="139">
        <f t="shared" ref="X176:X195" si="224">SUM(H176:U176)</f>
        <v>0</v>
      </c>
      <c r="Y176" s="139"/>
      <c r="Z176" s="139">
        <f>$X176*20</f>
        <v>0</v>
      </c>
      <c r="AA176" s="139"/>
      <c r="AB176" s="139"/>
      <c r="AC176" s="139"/>
      <c r="AD176" s="139"/>
      <c r="AE176" s="139"/>
      <c r="AF176" s="106"/>
      <c r="AG176" s="228">
        <v>6.0</v>
      </c>
      <c r="AH176" s="228">
        <v>14.0</v>
      </c>
      <c r="AI176" s="56"/>
      <c r="AJ176" s="56"/>
      <c r="AK176" s="56"/>
      <c r="AL176" s="56"/>
      <c r="AM176" s="56"/>
      <c r="AN176" s="56"/>
      <c r="AO176" s="56"/>
      <c r="AP176" s="56"/>
      <c r="AQ176" s="56"/>
      <c r="AR176" s="56"/>
      <c r="AS176" s="56"/>
      <c r="AT176" s="56"/>
      <c r="AU176" s="56"/>
      <c r="AV176" s="56"/>
      <c r="AW176" s="56"/>
      <c r="AX176" s="56"/>
      <c r="AY176" s="56"/>
      <c r="AZ176" s="104"/>
      <c r="BA176" s="56">
        <f t="shared" ref="BA176:BR176" si="221">IF(AG176="","",$X176*AG176)</f>
        <v>0</v>
      </c>
      <c r="BB176" s="56">
        <f t="shared" si="221"/>
        <v>0</v>
      </c>
      <c r="BC176" s="56" t="str">
        <f t="shared" si="221"/>
        <v/>
      </c>
      <c r="BD176" s="56" t="str">
        <f t="shared" si="221"/>
        <v/>
      </c>
      <c r="BE176" s="56" t="str">
        <f t="shared" si="221"/>
        <v/>
      </c>
      <c r="BF176" s="56" t="str">
        <f t="shared" si="221"/>
        <v/>
      </c>
      <c r="BG176" s="56" t="str">
        <f t="shared" si="221"/>
        <v/>
      </c>
      <c r="BH176" s="56" t="str">
        <f t="shared" si="221"/>
        <v/>
      </c>
      <c r="BI176" s="56" t="str">
        <f t="shared" si="221"/>
        <v/>
      </c>
      <c r="BJ176" s="56" t="str">
        <f t="shared" si="221"/>
        <v/>
      </c>
      <c r="BK176" s="56" t="str">
        <f t="shared" si="221"/>
        <v/>
      </c>
      <c r="BL176" s="56" t="str">
        <f t="shared" si="221"/>
        <v/>
      </c>
      <c r="BM176" s="56" t="str">
        <f t="shared" si="221"/>
        <v/>
      </c>
      <c r="BN176" s="56" t="str">
        <f t="shared" si="221"/>
        <v/>
      </c>
      <c r="BO176" s="56" t="str">
        <f t="shared" si="221"/>
        <v/>
      </c>
      <c r="BP176" s="56" t="str">
        <f t="shared" si="221"/>
        <v/>
      </c>
      <c r="BQ176" s="56" t="str">
        <f t="shared" si="221"/>
        <v/>
      </c>
      <c r="BR176" s="56" t="str">
        <f t="shared" si="221"/>
        <v/>
      </c>
      <c r="BS176" s="56"/>
    </row>
    <row r="177" ht="16.5" customHeight="1">
      <c r="A177" s="107"/>
      <c r="B177" s="110" t="s">
        <v>444</v>
      </c>
      <c r="C177" s="86" t="s">
        <v>72</v>
      </c>
      <c r="D177" s="270"/>
      <c r="E177" s="168" t="s">
        <v>181</v>
      </c>
      <c r="F177" s="86">
        <v>10.0</v>
      </c>
      <c r="G177" s="264">
        <v>87.5</v>
      </c>
      <c r="H177" s="90"/>
      <c r="I177" s="91"/>
      <c r="J177" s="109"/>
      <c r="K177" s="93"/>
      <c r="L177" s="94"/>
      <c r="M177" s="95"/>
      <c r="N177" s="96"/>
      <c r="O177" s="97"/>
      <c r="P177" s="98"/>
      <c r="Q177" s="99"/>
      <c r="R177" s="100"/>
      <c r="S177" s="226"/>
      <c r="T177" s="101"/>
      <c r="U177" s="227"/>
      <c r="V177" s="23">
        <f t="shared" si="222"/>
        <v>0</v>
      </c>
      <c r="W177" s="25">
        <f t="shared" si="223"/>
        <v>0</v>
      </c>
      <c r="X177" s="56">
        <f t="shared" si="224"/>
        <v>0</v>
      </c>
      <c r="Y177" s="56"/>
      <c r="Z177" s="56"/>
      <c r="AA177" s="56">
        <f t="shared" ref="AA177:AA180" si="226">$X177*10</f>
        <v>0</v>
      </c>
      <c r="AB177" s="56"/>
      <c r="AC177" s="56"/>
      <c r="AD177" s="56"/>
      <c r="AE177" s="56"/>
      <c r="AF177" s="106"/>
      <c r="AG177" s="56"/>
      <c r="AH177" s="228">
        <v>5.0</v>
      </c>
      <c r="AI177" s="228">
        <v>5.0</v>
      </c>
      <c r="AJ177" s="56"/>
      <c r="AK177" s="56"/>
      <c r="AL177" s="56"/>
      <c r="AM177" s="56"/>
      <c r="AN177" s="56"/>
      <c r="AO177" s="56"/>
      <c r="AP177" s="56"/>
      <c r="AQ177" s="56"/>
      <c r="AR177" s="56"/>
      <c r="AS177" s="56"/>
      <c r="AT177" s="56"/>
      <c r="AU177" s="56"/>
      <c r="AV177" s="56"/>
      <c r="AW177" s="56"/>
      <c r="AX177" s="228">
        <v>10.0</v>
      </c>
      <c r="AY177" s="228"/>
      <c r="AZ177" s="104"/>
      <c r="BA177" s="56" t="str">
        <f t="shared" ref="BA177:BR177" si="225">IF(AG177="","",$X177*AG177)</f>
        <v/>
      </c>
      <c r="BB177" s="56">
        <f t="shared" si="225"/>
        <v>0</v>
      </c>
      <c r="BC177" s="56">
        <f t="shared" si="225"/>
        <v>0</v>
      </c>
      <c r="BD177" s="56" t="str">
        <f t="shared" si="225"/>
        <v/>
      </c>
      <c r="BE177" s="56" t="str">
        <f t="shared" si="225"/>
        <v/>
      </c>
      <c r="BF177" s="56" t="str">
        <f t="shared" si="225"/>
        <v/>
      </c>
      <c r="BG177" s="56" t="str">
        <f t="shared" si="225"/>
        <v/>
      </c>
      <c r="BH177" s="56" t="str">
        <f t="shared" si="225"/>
        <v/>
      </c>
      <c r="BI177" s="56" t="str">
        <f t="shared" si="225"/>
        <v/>
      </c>
      <c r="BJ177" s="56" t="str">
        <f t="shared" si="225"/>
        <v/>
      </c>
      <c r="BK177" s="56" t="str">
        <f t="shared" si="225"/>
        <v/>
      </c>
      <c r="BL177" s="56" t="str">
        <f t="shared" si="225"/>
        <v/>
      </c>
      <c r="BM177" s="56" t="str">
        <f t="shared" si="225"/>
        <v/>
      </c>
      <c r="BN177" s="56" t="str">
        <f t="shared" si="225"/>
        <v/>
      </c>
      <c r="BO177" s="56" t="str">
        <f t="shared" si="225"/>
        <v/>
      </c>
      <c r="BP177" s="56" t="str">
        <f t="shared" si="225"/>
        <v/>
      </c>
      <c r="BQ177" s="56" t="str">
        <f t="shared" si="225"/>
        <v/>
      </c>
      <c r="BR177" s="56">
        <f t="shared" si="225"/>
        <v>0</v>
      </c>
      <c r="BS177" s="56"/>
    </row>
    <row r="178" ht="17.25" customHeight="1">
      <c r="A178" s="107"/>
      <c r="B178" s="110" t="s">
        <v>445</v>
      </c>
      <c r="C178" s="86" t="s">
        <v>72</v>
      </c>
      <c r="D178" s="270"/>
      <c r="E178" s="168" t="s">
        <v>181</v>
      </c>
      <c r="F178" s="86">
        <v>10.0</v>
      </c>
      <c r="G178" s="264">
        <v>87.5</v>
      </c>
      <c r="H178" s="90"/>
      <c r="I178" s="91"/>
      <c r="J178" s="109"/>
      <c r="K178" s="93"/>
      <c r="L178" s="94"/>
      <c r="M178" s="95"/>
      <c r="N178" s="96"/>
      <c r="O178" s="97"/>
      <c r="P178" s="98"/>
      <c r="Q178" s="99"/>
      <c r="R178" s="100"/>
      <c r="S178" s="226"/>
      <c r="T178" s="101"/>
      <c r="U178" s="227"/>
      <c r="V178" s="23">
        <f t="shared" si="222"/>
        <v>0</v>
      </c>
      <c r="W178" s="25">
        <f t="shared" si="223"/>
        <v>0</v>
      </c>
      <c r="X178" s="56">
        <f t="shared" si="224"/>
        <v>0</v>
      </c>
      <c r="Y178" s="56"/>
      <c r="Z178" s="56"/>
      <c r="AA178" s="56">
        <f t="shared" si="226"/>
        <v>0</v>
      </c>
      <c r="AB178" s="56"/>
      <c r="AC178" s="56"/>
      <c r="AD178" s="56"/>
      <c r="AE178" s="56"/>
      <c r="AF178" s="106"/>
      <c r="AG178" s="56"/>
      <c r="AH178" s="228">
        <v>9.0</v>
      </c>
      <c r="AI178" s="228">
        <v>1.0</v>
      </c>
      <c r="AJ178" s="56"/>
      <c r="AK178" s="56"/>
      <c r="AL178" s="56"/>
      <c r="AM178" s="56"/>
      <c r="AN178" s="56"/>
      <c r="AO178" s="56"/>
      <c r="AP178" s="56"/>
      <c r="AQ178" s="56"/>
      <c r="AR178" s="56"/>
      <c r="AS178" s="56"/>
      <c r="AT178" s="56"/>
      <c r="AU178" s="56"/>
      <c r="AV178" s="56"/>
      <c r="AW178" s="56"/>
      <c r="AX178" s="228">
        <v>10.0</v>
      </c>
      <c r="AY178" s="228"/>
      <c r="AZ178" s="104"/>
      <c r="BA178" s="56" t="str">
        <f t="shared" ref="BA178:BR178" si="227">IF(AG178="","",$X178*AG178)</f>
        <v/>
      </c>
      <c r="BB178" s="56">
        <f t="shared" si="227"/>
        <v>0</v>
      </c>
      <c r="BC178" s="56">
        <f t="shared" si="227"/>
        <v>0</v>
      </c>
      <c r="BD178" s="56" t="str">
        <f t="shared" si="227"/>
        <v/>
      </c>
      <c r="BE178" s="56" t="str">
        <f t="shared" si="227"/>
        <v/>
      </c>
      <c r="BF178" s="56" t="str">
        <f t="shared" si="227"/>
        <v/>
      </c>
      <c r="BG178" s="56" t="str">
        <f t="shared" si="227"/>
        <v/>
      </c>
      <c r="BH178" s="56" t="str">
        <f t="shared" si="227"/>
        <v/>
      </c>
      <c r="BI178" s="56" t="str">
        <f t="shared" si="227"/>
        <v/>
      </c>
      <c r="BJ178" s="56" t="str">
        <f t="shared" si="227"/>
        <v/>
      </c>
      <c r="BK178" s="56" t="str">
        <f t="shared" si="227"/>
        <v/>
      </c>
      <c r="BL178" s="56" t="str">
        <f t="shared" si="227"/>
        <v/>
      </c>
      <c r="BM178" s="56" t="str">
        <f t="shared" si="227"/>
        <v/>
      </c>
      <c r="BN178" s="56" t="str">
        <f t="shared" si="227"/>
        <v/>
      </c>
      <c r="BO178" s="56" t="str">
        <f t="shared" si="227"/>
        <v/>
      </c>
      <c r="BP178" s="56" t="str">
        <f t="shared" si="227"/>
        <v/>
      </c>
      <c r="BQ178" s="56" t="str">
        <f t="shared" si="227"/>
        <v/>
      </c>
      <c r="BR178" s="56">
        <f t="shared" si="227"/>
        <v>0</v>
      </c>
      <c r="BS178" s="56"/>
    </row>
    <row r="179" ht="16.5" customHeight="1">
      <c r="A179" s="107"/>
      <c r="B179" s="110" t="s">
        <v>446</v>
      </c>
      <c r="C179" s="86" t="s">
        <v>72</v>
      </c>
      <c r="D179" s="270"/>
      <c r="E179" s="168" t="s">
        <v>181</v>
      </c>
      <c r="F179" s="86">
        <v>10.0</v>
      </c>
      <c r="G179" s="264">
        <v>87.5</v>
      </c>
      <c r="H179" s="90"/>
      <c r="I179" s="91"/>
      <c r="J179" s="109"/>
      <c r="K179" s="93"/>
      <c r="L179" s="94"/>
      <c r="M179" s="95"/>
      <c r="N179" s="96"/>
      <c r="O179" s="97"/>
      <c r="P179" s="98"/>
      <c r="Q179" s="99"/>
      <c r="R179" s="100"/>
      <c r="S179" s="226"/>
      <c r="T179" s="101"/>
      <c r="U179" s="227"/>
      <c r="V179" s="23">
        <f t="shared" si="222"/>
        <v>0</v>
      </c>
      <c r="W179" s="25">
        <f t="shared" si="223"/>
        <v>0</v>
      </c>
      <c r="X179" s="56">
        <f t="shared" si="224"/>
        <v>0</v>
      </c>
      <c r="Y179" s="56"/>
      <c r="Z179" s="56"/>
      <c r="AA179" s="56">
        <f t="shared" si="226"/>
        <v>0</v>
      </c>
      <c r="AB179" s="56"/>
      <c r="AC179" s="56"/>
      <c r="AD179" s="56"/>
      <c r="AE179" s="56"/>
      <c r="AF179" s="106"/>
      <c r="AG179" s="56"/>
      <c r="AH179" s="228">
        <v>9.0</v>
      </c>
      <c r="AI179" s="228">
        <v>1.0</v>
      </c>
      <c r="AJ179" s="56"/>
      <c r="AK179" s="56"/>
      <c r="AL179" s="56"/>
      <c r="AM179" s="56"/>
      <c r="AN179" s="56"/>
      <c r="AO179" s="56"/>
      <c r="AP179" s="56"/>
      <c r="AQ179" s="56"/>
      <c r="AR179" s="56"/>
      <c r="AS179" s="56"/>
      <c r="AT179" s="56"/>
      <c r="AU179" s="56"/>
      <c r="AV179" s="56"/>
      <c r="AW179" s="56"/>
      <c r="AX179" s="228">
        <v>10.0</v>
      </c>
      <c r="AY179" s="228"/>
      <c r="AZ179" s="104"/>
      <c r="BA179" s="56" t="str">
        <f t="shared" ref="BA179:BR179" si="228">IF(AG179="","",$X179*AG179)</f>
        <v/>
      </c>
      <c r="BB179" s="56">
        <f t="shared" si="228"/>
        <v>0</v>
      </c>
      <c r="BC179" s="56">
        <f t="shared" si="228"/>
        <v>0</v>
      </c>
      <c r="BD179" s="56" t="str">
        <f t="shared" si="228"/>
        <v/>
      </c>
      <c r="BE179" s="56" t="str">
        <f t="shared" si="228"/>
        <v/>
      </c>
      <c r="BF179" s="56" t="str">
        <f t="shared" si="228"/>
        <v/>
      </c>
      <c r="BG179" s="56" t="str">
        <f t="shared" si="228"/>
        <v/>
      </c>
      <c r="BH179" s="56" t="str">
        <f t="shared" si="228"/>
        <v/>
      </c>
      <c r="BI179" s="56" t="str">
        <f t="shared" si="228"/>
        <v/>
      </c>
      <c r="BJ179" s="56" t="str">
        <f t="shared" si="228"/>
        <v/>
      </c>
      <c r="BK179" s="56" t="str">
        <f t="shared" si="228"/>
        <v/>
      </c>
      <c r="BL179" s="56" t="str">
        <f t="shared" si="228"/>
        <v/>
      </c>
      <c r="BM179" s="56" t="str">
        <f t="shared" si="228"/>
        <v/>
      </c>
      <c r="BN179" s="56" t="str">
        <f t="shared" si="228"/>
        <v/>
      </c>
      <c r="BO179" s="56" t="str">
        <f t="shared" si="228"/>
        <v/>
      </c>
      <c r="BP179" s="56" t="str">
        <f t="shared" si="228"/>
        <v/>
      </c>
      <c r="BQ179" s="56" t="str">
        <f t="shared" si="228"/>
        <v/>
      </c>
      <c r="BR179" s="56">
        <f t="shared" si="228"/>
        <v>0</v>
      </c>
      <c r="BS179" s="56"/>
    </row>
    <row r="180" ht="17.25" customHeight="1">
      <c r="A180" s="107"/>
      <c r="B180" s="110" t="s">
        <v>447</v>
      </c>
      <c r="C180" s="86" t="s">
        <v>72</v>
      </c>
      <c r="D180" s="270"/>
      <c r="E180" s="168" t="s">
        <v>181</v>
      </c>
      <c r="F180" s="86">
        <v>10.0</v>
      </c>
      <c r="G180" s="264">
        <v>87.5</v>
      </c>
      <c r="H180" s="90"/>
      <c r="I180" s="91"/>
      <c r="J180" s="109"/>
      <c r="K180" s="93"/>
      <c r="L180" s="94"/>
      <c r="M180" s="95"/>
      <c r="N180" s="96"/>
      <c r="O180" s="97"/>
      <c r="P180" s="98"/>
      <c r="Q180" s="99"/>
      <c r="R180" s="100"/>
      <c r="S180" s="226"/>
      <c r="T180" s="101"/>
      <c r="U180" s="227"/>
      <c r="V180" s="23">
        <f t="shared" si="222"/>
        <v>0</v>
      </c>
      <c r="W180" s="25">
        <f t="shared" si="223"/>
        <v>0</v>
      </c>
      <c r="X180" s="56">
        <f t="shared" si="224"/>
        <v>0</v>
      </c>
      <c r="Y180" s="56"/>
      <c r="Z180" s="56"/>
      <c r="AA180" s="56">
        <f t="shared" si="226"/>
        <v>0</v>
      </c>
      <c r="AB180" s="56"/>
      <c r="AC180" s="56"/>
      <c r="AD180" s="56"/>
      <c r="AE180" s="56"/>
      <c r="AF180" s="106"/>
      <c r="AG180" s="228">
        <v>4.0</v>
      </c>
      <c r="AH180" s="228">
        <v>3.0</v>
      </c>
      <c r="AI180" s="228">
        <v>3.0</v>
      </c>
      <c r="AJ180" s="56"/>
      <c r="AK180" s="56"/>
      <c r="AL180" s="56"/>
      <c r="AM180" s="56"/>
      <c r="AN180" s="56"/>
      <c r="AO180" s="56"/>
      <c r="AP180" s="56"/>
      <c r="AQ180" s="56"/>
      <c r="AR180" s="56"/>
      <c r="AS180" s="56"/>
      <c r="AT180" s="56"/>
      <c r="AU180" s="56"/>
      <c r="AV180" s="56"/>
      <c r="AW180" s="56"/>
      <c r="AX180" s="228">
        <v>9.0</v>
      </c>
      <c r="AY180" s="228"/>
      <c r="AZ180" s="104"/>
      <c r="BA180" s="56">
        <f t="shared" ref="BA180:BR180" si="229">IF(AG180="","",$X180*AG180)</f>
        <v>0</v>
      </c>
      <c r="BB180" s="56">
        <f t="shared" si="229"/>
        <v>0</v>
      </c>
      <c r="BC180" s="56">
        <f t="shared" si="229"/>
        <v>0</v>
      </c>
      <c r="BD180" s="56" t="str">
        <f t="shared" si="229"/>
        <v/>
      </c>
      <c r="BE180" s="56" t="str">
        <f t="shared" si="229"/>
        <v/>
      </c>
      <c r="BF180" s="56" t="str">
        <f t="shared" si="229"/>
        <v/>
      </c>
      <c r="BG180" s="56" t="str">
        <f t="shared" si="229"/>
        <v/>
      </c>
      <c r="BH180" s="56" t="str">
        <f t="shared" si="229"/>
        <v/>
      </c>
      <c r="BI180" s="56" t="str">
        <f t="shared" si="229"/>
        <v/>
      </c>
      <c r="BJ180" s="56" t="str">
        <f t="shared" si="229"/>
        <v/>
      </c>
      <c r="BK180" s="56" t="str">
        <f t="shared" si="229"/>
        <v/>
      </c>
      <c r="BL180" s="56" t="str">
        <f t="shared" si="229"/>
        <v/>
      </c>
      <c r="BM180" s="56" t="str">
        <f t="shared" si="229"/>
        <v/>
      </c>
      <c r="BN180" s="56" t="str">
        <f t="shared" si="229"/>
        <v/>
      </c>
      <c r="BO180" s="56" t="str">
        <f t="shared" si="229"/>
        <v/>
      </c>
      <c r="BP180" s="56" t="str">
        <f t="shared" si="229"/>
        <v/>
      </c>
      <c r="BQ180" s="56" t="str">
        <f t="shared" si="229"/>
        <v/>
      </c>
      <c r="BR180" s="56">
        <f t="shared" si="229"/>
        <v>0</v>
      </c>
      <c r="BS180" s="56"/>
    </row>
    <row r="181" ht="17.25" customHeight="1">
      <c r="A181" s="107"/>
      <c r="B181" s="110" t="s">
        <v>448</v>
      </c>
      <c r="C181" s="86" t="s">
        <v>73</v>
      </c>
      <c r="D181" s="270"/>
      <c r="E181" s="168" t="s">
        <v>181</v>
      </c>
      <c r="F181" s="86">
        <v>8.0</v>
      </c>
      <c r="G181" s="264">
        <v>92.5</v>
      </c>
      <c r="H181" s="90"/>
      <c r="I181" s="91"/>
      <c r="J181" s="109"/>
      <c r="K181" s="93"/>
      <c r="L181" s="94"/>
      <c r="M181" s="95"/>
      <c r="N181" s="96"/>
      <c r="O181" s="97"/>
      <c r="P181" s="98"/>
      <c r="Q181" s="99"/>
      <c r="R181" s="100"/>
      <c r="S181" s="226"/>
      <c r="T181" s="101"/>
      <c r="U181" s="227"/>
      <c r="V181" s="23">
        <f t="shared" si="222"/>
        <v>0</v>
      </c>
      <c r="W181" s="25">
        <f t="shared" si="223"/>
        <v>0</v>
      </c>
      <c r="X181" s="56">
        <f t="shared" si="224"/>
        <v>0</v>
      </c>
      <c r="Y181" s="56"/>
      <c r="Z181" s="56"/>
      <c r="AA181" s="56"/>
      <c r="AB181" s="56">
        <f t="shared" ref="AB181:AB183" si="231">$X181*8</f>
        <v>0</v>
      </c>
      <c r="AC181" s="56"/>
      <c r="AD181" s="56"/>
      <c r="AE181" s="56"/>
      <c r="AF181" s="106"/>
      <c r="AG181" s="56"/>
      <c r="AH181" s="228">
        <v>8.0</v>
      </c>
      <c r="AI181" s="56"/>
      <c r="AJ181" s="56"/>
      <c r="AK181" s="56"/>
      <c r="AL181" s="56"/>
      <c r="AM181" s="56"/>
      <c r="AN181" s="56"/>
      <c r="AO181" s="56"/>
      <c r="AP181" s="56"/>
      <c r="AQ181" s="56"/>
      <c r="AR181" s="56"/>
      <c r="AS181" s="56"/>
      <c r="AT181" s="56"/>
      <c r="AU181" s="56"/>
      <c r="AV181" s="56"/>
      <c r="AW181" s="56"/>
      <c r="AX181" s="228">
        <v>8.0</v>
      </c>
      <c r="AY181" s="228"/>
      <c r="AZ181" s="104"/>
      <c r="BA181" s="56" t="str">
        <f t="shared" ref="BA181:BR181" si="230">IF(AG181="","",$X181*AG181)</f>
        <v/>
      </c>
      <c r="BB181" s="56">
        <f t="shared" si="230"/>
        <v>0</v>
      </c>
      <c r="BC181" s="56" t="str">
        <f t="shared" si="230"/>
        <v/>
      </c>
      <c r="BD181" s="56" t="str">
        <f t="shared" si="230"/>
        <v/>
      </c>
      <c r="BE181" s="56" t="str">
        <f t="shared" si="230"/>
        <v/>
      </c>
      <c r="BF181" s="56" t="str">
        <f t="shared" si="230"/>
        <v/>
      </c>
      <c r="BG181" s="56" t="str">
        <f t="shared" si="230"/>
        <v/>
      </c>
      <c r="BH181" s="56" t="str">
        <f t="shared" si="230"/>
        <v/>
      </c>
      <c r="BI181" s="56" t="str">
        <f t="shared" si="230"/>
        <v/>
      </c>
      <c r="BJ181" s="56" t="str">
        <f t="shared" si="230"/>
        <v/>
      </c>
      <c r="BK181" s="56" t="str">
        <f t="shared" si="230"/>
        <v/>
      </c>
      <c r="BL181" s="56" t="str">
        <f t="shared" si="230"/>
        <v/>
      </c>
      <c r="BM181" s="56" t="str">
        <f t="shared" si="230"/>
        <v/>
      </c>
      <c r="BN181" s="56" t="str">
        <f t="shared" si="230"/>
        <v/>
      </c>
      <c r="BO181" s="56" t="str">
        <f t="shared" si="230"/>
        <v/>
      </c>
      <c r="BP181" s="56" t="str">
        <f t="shared" si="230"/>
        <v/>
      </c>
      <c r="BQ181" s="56" t="str">
        <f t="shared" si="230"/>
        <v/>
      </c>
      <c r="BR181" s="56">
        <f t="shared" si="230"/>
        <v>0</v>
      </c>
      <c r="BS181" s="56"/>
    </row>
    <row r="182" ht="17.25" customHeight="1">
      <c r="A182" s="107"/>
      <c r="B182" s="110" t="s">
        <v>449</v>
      </c>
      <c r="C182" s="86" t="s">
        <v>73</v>
      </c>
      <c r="D182" s="270"/>
      <c r="E182" s="168" t="s">
        <v>181</v>
      </c>
      <c r="F182" s="86">
        <v>8.0</v>
      </c>
      <c r="G182" s="264">
        <v>92.5</v>
      </c>
      <c r="H182" s="90"/>
      <c r="I182" s="91"/>
      <c r="J182" s="109"/>
      <c r="K182" s="93"/>
      <c r="L182" s="94"/>
      <c r="M182" s="95"/>
      <c r="N182" s="96"/>
      <c r="O182" s="97"/>
      <c r="P182" s="98"/>
      <c r="Q182" s="99"/>
      <c r="R182" s="100"/>
      <c r="S182" s="226"/>
      <c r="T182" s="101"/>
      <c r="U182" s="227"/>
      <c r="V182" s="23">
        <f t="shared" si="222"/>
        <v>0</v>
      </c>
      <c r="W182" s="25">
        <f t="shared" si="223"/>
        <v>0</v>
      </c>
      <c r="X182" s="56">
        <f t="shared" si="224"/>
        <v>0</v>
      </c>
      <c r="Y182" s="56"/>
      <c r="Z182" s="56"/>
      <c r="AA182" s="56"/>
      <c r="AB182" s="56">
        <f t="shared" si="231"/>
        <v>0</v>
      </c>
      <c r="AC182" s="56"/>
      <c r="AD182" s="56"/>
      <c r="AE182" s="56"/>
      <c r="AF182" s="106"/>
      <c r="AG182" s="56"/>
      <c r="AH182" s="228">
        <v>8.0</v>
      </c>
      <c r="AI182" s="56"/>
      <c r="AJ182" s="56"/>
      <c r="AK182" s="56"/>
      <c r="AL182" s="56"/>
      <c r="AM182" s="56"/>
      <c r="AN182" s="56"/>
      <c r="AO182" s="56"/>
      <c r="AP182" s="56"/>
      <c r="AQ182" s="56"/>
      <c r="AR182" s="56"/>
      <c r="AS182" s="56"/>
      <c r="AT182" s="56"/>
      <c r="AU182" s="56"/>
      <c r="AV182" s="56"/>
      <c r="AW182" s="56"/>
      <c r="AX182" s="228">
        <v>8.0</v>
      </c>
      <c r="AY182" s="228"/>
      <c r="AZ182" s="104"/>
      <c r="BA182" s="56" t="str">
        <f t="shared" ref="BA182:BR182" si="232">IF(AG182="","",$X182*AG182)</f>
        <v/>
      </c>
      <c r="BB182" s="56">
        <f t="shared" si="232"/>
        <v>0</v>
      </c>
      <c r="BC182" s="56" t="str">
        <f t="shared" si="232"/>
        <v/>
      </c>
      <c r="BD182" s="56" t="str">
        <f t="shared" si="232"/>
        <v/>
      </c>
      <c r="BE182" s="56" t="str">
        <f t="shared" si="232"/>
        <v/>
      </c>
      <c r="BF182" s="56" t="str">
        <f t="shared" si="232"/>
        <v/>
      </c>
      <c r="BG182" s="56" t="str">
        <f t="shared" si="232"/>
        <v/>
      </c>
      <c r="BH182" s="56" t="str">
        <f t="shared" si="232"/>
        <v/>
      </c>
      <c r="BI182" s="56" t="str">
        <f t="shared" si="232"/>
        <v/>
      </c>
      <c r="BJ182" s="56" t="str">
        <f t="shared" si="232"/>
        <v/>
      </c>
      <c r="BK182" s="56" t="str">
        <f t="shared" si="232"/>
        <v/>
      </c>
      <c r="BL182" s="56" t="str">
        <f t="shared" si="232"/>
        <v/>
      </c>
      <c r="BM182" s="56" t="str">
        <f t="shared" si="232"/>
        <v/>
      </c>
      <c r="BN182" s="56" t="str">
        <f t="shared" si="232"/>
        <v/>
      </c>
      <c r="BO182" s="56" t="str">
        <f t="shared" si="232"/>
        <v/>
      </c>
      <c r="BP182" s="56" t="str">
        <f t="shared" si="232"/>
        <v/>
      </c>
      <c r="BQ182" s="56" t="str">
        <f t="shared" si="232"/>
        <v/>
      </c>
      <c r="BR182" s="56">
        <f t="shared" si="232"/>
        <v>0</v>
      </c>
      <c r="BS182" s="56"/>
    </row>
    <row r="183" ht="18.0" customHeight="1">
      <c r="A183" s="107"/>
      <c r="B183" s="110" t="s">
        <v>450</v>
      </c>
      <c r="C183" s="86" t="s">
        <v>73</v>
      </c>
      <c r="D183" s="270"/>
      <c r="E183" s="168" t="s">
        <v>181</v>
      </c>
      <c r="F183" s="86">
        <v>8.0</v>
      </c>
      <c r="G183" s="264">
        <v>102.5</v>
      </c>
      <c r="H183" s="90"/>
      <c r="I183" s="91"/>
      <c r="J183" s="109"/>
      <c r="K183" s="93"/>
      <c r="L183" s="94"/>
      <c r="M183" s="95"/>
      <c r="N183" s="96"/>
      <c r="O183" s="97"/>
      <c r="P183" s="98"/>
      <c r="Q183" s="99"/>
      <c r="R183" s="100"/>
      <c r="S183" s="226"/>
      <c r="T183" s="101"/>
      <c r="U183" s="227"/>
      <c r="V183" s="23">
        <f t="shared" si="222"/>
        <v>0</v>
      </c>
      <c r="W183" s="25">
        <f t="shared" si="223"/>
        <v>0</v>
      </c>
      <c r="X183" s="56">
        <f t="shared" si="224"/>
        <v>0</v>
      </c>
      <c r="Y183" s="56"/>
      <c r="Z183" s="56"/>
      <c r="AA183" s="56"/>
      <c r="AB183" s="56">
        <f t="shared" si="231"/>
        <v>0</v>
      </c>
      <c r="AC183" s="56"/>
      <c r="AD183" s="56"/>
      <c r="AE183" s="56"/>
      <c r="AF183" s="106"/>
      <c r="AG183" s="56"/>
      <c r="AH183" s="228">
        <v>8.0</v>
      </c>
      <c r="AI183" s="56"/>
      <c r="AJ183" s="56"/>
      <c r="AK183" s="56"/>
      <c r="AL183" s="56"/>
      <c r="AM183" s="56"/>
      <c r="AN183" s="56"/>
      <c r="AO183" s="56"/>
      <c r="AP183" s="56"/>
      <c r="AQ183" s="56"/>
      <c r="AR183" s="56"/>
      <c r="AS183" s="56"/>
      <c r="AT183" s="56"/>
      <c r="AU183" s="56"/>
      <c r="AV183" s="56"/>
      <c r="AW183" s="56"/>
      <c r="AX183" s="228">
        <v>8.0</v>
      </c>
      <c r="AY183" s="228"/>
      <c r="AZ183" s="104"/>
      <c r="BA183" s="56" t="str">
        <f t="shared" ref="BA183:BR183" si="233">IF(AG183="","",$X183*AG183)</f>
        <v/>
      </c>
      <c r="BB183" s="56">
        <f t="shared" si="233"/>
        <v>0</v>
      </c>
      <c r="BC183" s="56" t="str">
        <f t="shared" si="233"/>
        <v/>
      </c>
      <c r="BD183" s="56" t="str">
        <f t="shared" si="233"/>
        <v/>
      </c>
      <c r="BE183" s="56" t="str">
        <f t="shared" si="233"/>
        <v/>
      </c>
      <c r="BF183" s="56" t="str">
        <f t="shared" si="233"/>
        <v/>
      </c>
      <c r="BG183" s="56" t="str">
        <f t="shared" si="233"/>
        <v/>
      </c>
      <c r="BH183" s="56" t="str">
        <f t="shared" si="233"/>
        <v/>
      </c>
      <c r="BI183" s="56" t="str">
        <f t="shared" si="233"/>
        <v/>
      </c>
      <c r="BJ183" s="56" t="str">
        <f t="shared" si="233"/>
        <v/>
      </c>
      <c r="BK183" s="56" t="str">
        <f t="shared" si="233"/>
        <v/>
      </c>
      <c r="BL183" s="56" t="str">
        <f t="shared" si="233"/>
        <v/>
      </c>
      <c r="BM183" s="56" t="str">
        <f t="shared" si="233"/>
        <v/>
      </c>
      <c r="BN183" s="56" t="str">
        <f t="shared" si="233"/>
        <v/>
      </c>
      <c r="BO183" s="56" t="str">
        <f t="shared" si="233"/>
        <v/>
      </c>
      <c r="BP183" s="56" t="str">
        <f t="shared" si="233"/>
        <v/>
      </c>
      <c r="BQ183" s="56" t="str">
        <f t="shared" si="233"/>
        <v/>
      </c>
      <c r="BR183" s="56">
        <f t="shared" si="233"/>
        <v>0</v>
      </c>
      <c r="BS183" s="56"/>
    </row>
    <row r="184" ht="15.75" customHeight="1">
      <c r="A184" s="107"/>
      <c r="B184" s="110" t="s">
        <v>451</v>
      </c>
      <c r="C184" s="86" t="s">
        <v>74</v>
      </c>
      <c r="D184" s="270"/>
      <c r="E184" s="168" t="s">
        <v>125</v>
      </c>
      <c r="F184" s="86">
        <v>5.0</v>
      </c>
      <c r="G184" s="264">
        <v>102.5</v>
      </c>
      <c r="H184" s="90"/>
      <c r="I184" s="91"/>
      <c r="J184" s="109"/>
      <c r="K184" s="93"/>
      <c r="L184" s="94"/>
      <c r="M184" s="95"/>
      <c r="N184" s="96"/>
      <c r="O184" s="97"/>
      <c r="P184" s="98"/>
      <c r="Q184" s="99"/>
      <c r="R184" s="100"/>
      <c r="S184" s="226"/>
      <c r="T184" s="101"/>
      <c r="U184" s="227"/>
      <c r="V184" s="23">
        <f t="shared" si="222"/>
        <v>0</v>
      </c>
      <c r="W184" s="25">
        <f t="shared" si="223"/>
        <v>0</v>
      </c>
      <c r="X184" s="56">
        <f t="shared" si="224"/>
        <v>0</v>
      </c>
      <c r="Y184" s="56"/>
      <c r="Z184" s="56"/>
      <c r="AA184" s="56"/>
      <c r="AB184" s="56"/>
      <c r="AC184" s="56">
        <f t="shared" ref="AC184:AC189" si="235">$X184*5</f>
        <v>0</v>
      </c>
      <c r="AD184" s="56"/>
      <c r="AE184" s="56"/>
      <c r="AF184" s="106"/>
      <c r="AG184" s="56"/>
      <c r="AH184" s="56"/>
      <c r="AI184" s="228">
        <v>4.0</v>
      </c>
      <c r="AJ184" s="228">
        <v>1.0</v>
      </c>
      <c r="AK184" s="56"/>
      <c r="AL184" s="56"/>
      <c r="AM184" s="56"/>
      <c r="AN184" s="56"/>
      <c r="AO184" s="56"/>
      <c r="AP184" s="56"/>
      <c r="AQ184" s="56"/>
      <c r="AR184" s="56"/>
      <c r="AS184" s="56"/>
      <c r="AT184" s="56"/>
      <c r="AU184" s="56"/>
      <c r="AV184" s="56"/>
      <c r="AW184" s="56"/>
      <c r="AX184" s="228">
        <v>5.0</v>
      </c>
      <c r="AY184" s="228"/>
      <c r="AZ184" s="104"/>
      <c r="BA184" s="56" t="str">
        <f t="shared" ref="BA184:BR184" si="234">IF(AG184="","",$X184*AG184)</f>
        <v/>
      </c>
      <c r="BB184" s="56" t="str">
        <f t="shared" si="234"/>
        <v/>
      </c>
      <c r="BC184" s="56">
        <f t="shared" si="234"/>
        <v>0</v>
      </c>
      <c r="BD184" s="56">
        <f t="shared" si="234"/>
        <v>0</v>
      </c>
      <c r="BE184" s="56" t="str">
        <f t="shared" si="234"/>
        <v/>
      </c>
      <c r="BF184" s="56" t="str">
        <f t="shared" si="234"/>
        <v/>
      </c>
      <c r="BG184" s="56" t="str">
        <f t="shared" si="234"/>
        <v/>
      </c>
      <c r="BH184" s="56" t="str">
        <f t="shared" si="234"/>
        <v/>
      </c>
      <c r="BI184" s="56" t="str">
        <f t="shared" si="234"/>
        <v/>
      </c>
      <c r="BJ184" s="56" t="str">
        <f t="shared" si="234"/>
        <v/>
      </c>
      <c r="BK184" s="56" t="str">
        <f t="shared" si="234"/>
        <v/>
      </c>
      <c r="BL184" s="56" t="str">
        <f t="shared" si="234"/>
        <v/>
      </c>
      <c r="BM184" s="56" t="str">
        <f t="shared" si="234"/>
        <v/>
      </c>
      <c r="BN184" s="56" t="str">
        <f t="shared" si="234"/>
        <v/>
      </c>
      <c r="BO184" s="56" t="str">
        <f t="shared" si="234"/>
        <v/>
      </c>
      <c r="BP184" s="56" t="str">
        <f t="shared" si="234"/>
        <v/>
      </c>
      <c r="BQ184" s="56" t="str">
        <f t="shared" si="234"/>
        <v/>
      </c>
      <c r="BR184" s="56">
        <f t="shared" si="234"/>
        <v>0</v>
      </c>
      <c r="BS184" s="56"/>
    </row>
    <row r="185" ht="17.25" customHeight="1">
      <c r="A185" s="107"/>
      <c r="B185" s="110" t="s">
        <v>452</v>
      </c>
      <c r="C185" s="86" t="s">
        <v>74</v>
      </c>
      <c r="D185" s="270"/>
      <c r="E185" s="168" t="s">
        <v>125</v>
      </c>
      <c r="F185" s="86">
        <v>5.0</v>
      </c>
      <c r="G185" s="264">
        <v>112.5</v>
      </c>
      <c r="H185" s="90"/>
      <c r="I185" s="91"/>
      <c r="J185" s="109"/>
      <c r="K185" s="93"/>
      <c r="L185" s="94"/>
      <c r="M185" s="95"/>
      <c r="N185" s="96"/>
      <c r="O185" s="97"/>
      <c r="P185" s="98"/>
      <c r="Q185" s="99"/>
      <c r="R185" s="100"/>
      <c r="S185" s="226"/>
      <c r="T185" s="101"/>
      <c r="U185" s="227"/>
      <c r="V185" s="23">
        <f t="shared" si="222"/>
        <v>0</v>
      </c>
      <c r="W185" s="25">
        <f t="shared" si="223"/>
        <v>0</v>
      </c>
      <c r="X185" s="56">
        <f t="shared" si="224"/>
        <v>0</v>
      </c>
      <c r="Y185" s="56"/>
      <c r="Z185" s="56"/>
      <c r="AA185" s="56"/>
      <c r="AB185" s="56"/>
      <c r="AC185" s="56">
        <f t="shared" si="235"/>
        <v>0</v>
      </c>
      <c r="AD185" s="56"/>
      <c r="AE185" s="56"/>
      <c r="AF185" s="106"/>
      <c r="AG185" s="56"/>
      <c r="AH185" s="56"/>
      <c r="AI185" s="228">
        <v>1.0</v>
      </c>
      <c r="AJ185" s="228">
        <v>3.0</v>
      </c>
      <c r="AK185" s="228">
        <v>1.0</v>
      </c>
      <c r="AL185" s="56"/>
      <c r="AM185" s="56"/>
      <c r="AN185" s="56"/>
      <c r="AO185" s="56"/>
      <c r="AP185" s="56"/>
      <c r="AQ185" s="56"/>
      <c r="AR185" s="56"/>
      <c r="AS185" s="56"/>
      <c r="AT185" s="56"/>
      <c r="AU185" s="56"/>
      <c r="AV185" s="56"/>
      <c r="AW185" s="56"/>
      <c r="AX185" s="228">
        <v>4.0</v>
      </c>
      <c r="AY185" s="228"/>
      <c r="AZ185" s="104"/>
      <c r="BA185" s="56" t="str">
        <f t="shared" ref="BA185:BR185" si="236">IF(AG185="","",$X185*AG185)</f>
        <v/>
      </c>
      <c r="BB185" s="56" t="str">
        <f t="shared" si="236"/>
        <v/>
      </c>
      <c r="BC185" s="56">
        <f t="shared" si="236"/>
        <v>0</v>
      </c>
      <c r="BD185" s="56">
        <f t="shared" si="236"/>
        <v>0</v>
      </c>
      <c r="BE185" s="56">
        <f t="shared" si="236"/>
        <v>0</v>
      </c>
      <c r="BF185" s="56" t="str">
        <f t="shared" si="236"/>
        <v/>
      </c>
      <c r="BG185" s="56" t="str">
        <f t="shared" si="236"/>
        <v/>
      </c>
      <c r="BH185" s="56" t="str">
        <f t="shared" si="236"/>
        <v/>
      </c>
      <c r="BI185" s="56" t="str">
        <f t="shared" si="236"/>
        <v/>
      </c>
      <c r="BJ185" s="56" t="str">
        <f t="shared" si="236"/>
        <v/>
      </c>
      <c r="BK185" s="56" t="str">
        <f t="shared" si="236"/>
        <v/>
      </c>
      <c r="BL185" s="56" t="str">
        <f t="shared" si="236"/>
        <v/>
      </c>
      <c r="BM185" s="56" t="str">
        <f t="shared" si="236"/>
        <v/>
      </c>
      <c r="BN185" s="56" t="str">
        <f t="shared" si="236"/>
        <v/>
      </c>
      <c r="BO185" s="56" t="str">
        <f t="shared" si="236"/>
        <v/>
      </c>
      <c r="BP185" s="56" t="str">
        <f t="shared" si="236"/>
        <v/>
      </c>
      <c r="BQ185" s="56" t="str">
        <f t="shared" si="236"/>
        <v/>
      </c>
      <c r="BR185" s="56">
        <f t="shared" si="236"/>
        <v>0</v>
      </c>
      <c r="BS185" s="56"/>
    </row>
    <row r="186" ht="18.0" customHeight="1">
      <c r="A186" s="107"/>
      <c r="B186" s="110" t="s">
        <v>453</v>
      </c>
      <c r="C186" s="86" t="s">
        <v>74</v>
      </c>
      <c r="D186" s="270"/>
      <c r="E186" s="168" t="s">
        <v>125</v>
      </c>
      <c r="F186" s="86">
        <v>5.0</v>
      </c>
      <c r="G186" s="264">
        <v>112.5</v>
      </c>
      <c r="H186" s="90"/>
      <c r="I186" s="91"/>
      <c r="J186" s="109"/>
      <c r="K186" s="93"/>
      <c r="L186" s="94"/>
      <c r="M186" s="95"/>
      <c r="N186" s="96"/>
      <c r="O186" s="97"/>
      <c r="P186" s="98"/>
      <c r="Q186" s="99"/>
      <c r="R186" s="100"/>
      <c r="S186" s="226"/>
      <c r="T186" s="101"/>
      <c r="U186" s="227"/>
      <c r="V186" s="23">
        <f t="shared" si="222"/>
        <v>0</v>
      </c>
      <c r="W186" s="25">
        <f t="shared" si="223"/>
        <v>0</v>
      </c>
      <c r="X186" s="56">
        <f t="shared" si="224"/>
        <v>0</v>
      </c>
      <c r="Y186" s="56"/>
      <c r="Z186" s="56"/>
      <c r="AA186" s="56"/>
      <c r="AB186" s="56"/>
      <c r="AC186" s="56">
        <f t="shared" si="235"/>
        <v>0</v>
      </c>
      <c r="AD186" s="56"/>
      <c r="AE186" s="56"/>
      <c r="AF186" s="106"/>
      <c r="AG186" s="56"/>
      <c r="AH186" s="56"/>
      <c r="AI186" s="56"/>
      <c r="AJ186" s="228">
        <v>3.0</v>
      </c>
      <c r="AK186" s="228">
        <v>2.0</v>
      </c>
      <c r="AL186" s="56"/>
      <c r="AM186" s="56"/>
      <c r="AN186" s="56"/>
      <c r="AO186" s="56"/>
      <c r="AP186" s="56"/>
      <c r="AQ186" s="56"/>
      <c r="AR186" s="56"/>
      <c r="AS186" s="56"/>
      <c r="AT186" s="56"/>
      <c r="AU186" s="56"/>
      <c r="AV186" s="56"/>
      <c r="AW186" s="56"/>
      <c r="AX186" s="228">
        <v>5.0</v>
      </c>
      <c r="AY186" s="228"/>
      <c r="AZ186" s="104"/>
      <c r="BA186" s="56" t="str">
        <f t="shared" ref="BA186:BR186" si="237">IF(AG186="","",$X186*AG186)</f>
        <v/>
      </c>
      <c r="BB186" s="56" t="str">
        <f t="shared" si="237"/>
        <v/>
      </c>
      <c r="BC186" s="56" t="str">
        <f t="shared" si="237"/>
        <v/>
      </c>
      <c r="BD186" s="56">
        <f t="shared" si="237"/>
        <v>0</v>
      </c>
      <c r="BE186" s="56">
        <f t="shared" si="237"/>
        <v>0</v>
      </c>
      <c r="BF186" s="56" t="str">
        <f t="shared" si="237"/>
        <v/>
      </c>
      <c r="BG186" s="56" t="str">
        <f t="shared" si="237"/>
        <v/>
      </c>
      <c r="BH186" s="56" t="str">
        <f t="shared" si="237"/>
        <v/>
      </c>
      <c r="BI186" s="56" t="str">
        <f t="shared" si="237"/>
        <v/>
      </c>
      <c r="BJ186" s="56" t="str">
        <f t="shared" si="237"/>
        <v/>
      </c>
      <c r="BK186" s="56" t="str">
        <f t="shared" si="237"/>
        <v/>
      </c>
      <c r="BL186" s="56" t="str">
        <f t="shared" si="237"/>
        <v/>
      </c>
      <c r="BM186" s="56" t="str">
        <f t="shared" si="237"/>
        <v/>
      </c>
      <c r="BN186" s="56" t="str">
        <f t="shared" si="237"/>
        <v/>
      </c>
      <c r="BO186" s="56" t="str">
        <f t="shared" si="237"/>
        <v/>
      </c>
      <c r="BP186" s="56" t="str">
        <f t="shared" si="237"/>
        <v/>
      </c>
      <c r="BQ186" s="56" t="str">
        <f t="shared" si="237"/>
        <v/>
      </c>
      <c r="BR186" s="56">
        <f t="shared" si="237"/>
        <v>0</v>
      </c>
      <c r="BS186" s="56"/>
    </row>
    <row r="187" ht="15.75" customHeight="1">
      <c r="A187" s="107"/>
      <c r="B187" s="110" t="s">
        <v>454</v>
      </c>
      <c r="C187" s="86" t="s">
        <v>74</v>
      </c>
      <c r="D187" s="270"/>
      <c r="E187" s="168" t="s">
        <v>125</v>
      </c>
      <c r="F187" s="86">
        <v>5.0</v>
      </c>
      <c r="G187" s="264">
        <v>102.5</v>
      </c>
      <c r="H187" s="90"/>
      <c r="I187" s="91"/>
      <c r="J187" s="109"/>
      <c r="K187" s="93"/>
      <c r="L187" s="94"/>
      <c r="M187" s="95"/>
      <c r="N187" s="96"/>
      <c r="O187" s="97"/>
      <c r="P187" s="98"/>
      <c r="Q187" s="99"/>
      <c r="R187" s="100"/>
      <c r="S187" s="226"/>
      <c r="T187" s="101"/>
      <c r="U187" s="227"/>
      <c r="V187" s="23">
        <f t="shared" si="222"/>
        <v>0</v>
      </c>
      <c r="W187" s="25">
        <f t="shared" si="223"/>
        <v>0</v>
      </c>
      <c r="X187" s="56">
        <f t="shared" si="224"/>
        <v>0</v>
      </c>
      <c r="Y187" s="56"/>
      <c r="Z187" s="56"/>
      <c r="AA187" s="56"/>
      <c r="AB187" s="56"/>
      <c r="AC187" s="56">
        <f t="shared" si="235"/>
        <v>0</v>
      </c>
      <c r="AD187" s="56"/>
      <c r="AE187" s="56"/>
      <c r="AF187" s="106"/>
      <c r="AG187" s="56"/>
      <c r="AH187" s="56"/>
      <c r="AI187" s="228">
        <v>4.0</v>
      </c>
      <c r="AJ187" s="228">
        <v>1.0</v>
      </c>
      <c r="AK187" s="56"/>
      <c r="AL187" s="56"/>
      <c r="AM187" s="56"/>
      <c r="AN187" s="56"/>
      <c r="AO187" s="56"/>
      <c r="AP187" s="56"/>
      <c r="AQ187" s="56"/>
      <c r="AR187" s="56"/>
      <c r="AS187" s="56"/>
      <c r="AT187" s="56"/>
      <c r="AU187" s="56"/>
      <c r="AV187" s="56"/>
      <c r="AW187" s="56"/>
      <c r="AX187" s="228">
        <v>5.0</v>
      </c>
      <c r="AY187" s="228"/>
      <c r="AZ187" s="104"/>
      <c r="BA187" s="56" t="str">
        <f t="shared" ref="BA187:BR187" si="238">IF(AG187="","",$X187*AG187)</f>
        <v/>
      </c>
      <c r="BB187" s="56" t="str">
        <f t="shared" si="238"/>
        <v/>
      </c>
      <c r="BC187" s="56">
        <f t="shared" si="238"/>
        <v>0</v>
      </c>
      <c r="BD187" s="56">
        <f t="shared" si="238"/>
        <v>0</v>
      </c>
      <c r="BE187" s="56" t="str">
        <f t="shared" si="238"/>
        <v/>
      </c>
      <c r="BF187" s="56" t="str">
        <f t="shared" si="238"/>
        <v/>
      </c>
      <c r="BG187" s="56" t="str">
        <f t="shared" si="238"/>
        <v/>
      </c>
      <c r="BH187" s="56" t="str">
        <f t="shared" si="238"/>
        <v/>
      </c>
      <c r="BI187" s="56" t="str">
        <f t="shared" si="238"/>
        <v/>
      </c>
      <c r="BJ187" s="56" t="str">
        <f t="shared" si="238"/>
        <v/>
      </c>
      <c r="BK187" s="56" t="str">
        <f t="shared" si="238"/>
        <v/>
      </c>
      <c r="BL187" s="56" t="str">
        <f t="shared" si="238"/>
        <v/>
      </c>
      <c r="BM187" s="56" t="str">
        <f t="shared" si="238"/>
        <v/>
      </c>
      <c r="BN187" s="56" t="str">
        <f t="shared" si="238"/>
        <v/>
      </c>
      <c r="BO187" s="56" t="str">
        <f t="shared" si="238"/>
        <v/>
      </c>
      <c r="BP187" s="56" t="str">
        <f t="shared" si="238"/>
        <v/>
      </c>
      <c r="BQ187" s="56" t="str">
        <f t="shared" si="238"/>
        <v/>
      </c>
      <c r="BR187" s="56">
        <f t="shared" si="238"/>
        <v>0</v>
      </c>
      <c r="BS187" s="56"/>
    </row>
    <row r="188" ht="18.0" customHeight="1">
      <c r="A188" s="107"/>
      <c r="B188" s="110" t="s">
        <v>455</v>
      </c>
      <c r="C188" s="86" t="s">
        <v>74</v>
      </c>
      <c r="D188" s="270"/>
      <c r="E188" s="168" t="s">
        <v>125</v>
      </c>
      <c r="F188" s="86">
        <v>5.0</v>
      </c>
      <c r="G188" s="264">
        <v>112.5</v>
      </c>
      <c r="H188" s="90"/>
      <c r="I188" s="91"/>
      <c r="J188" s="109"/>
      <c r="K188" s="93"/>
      <c r="L188" s="94"/>
      <c r="M188" s="95"/>
      <c r="N188" s="96"/>
      <c r="O188" s="97"/>
      <c r="P188" s="98"/>
      <c r="Q188" s="99"/>
      <c r="R188" s="100"/>
      <c r="S188" s="226"/>
      <c r="T188" s="101"/>
      <c r="U188" s="227"/>
      <c r="V188" s="23">
        <f t="shared" si="222"/>
        <v>0</v>
      </c>
      <c r="W188" s="25">
        <f t="shared" si="223"/>
        <v>0</v>
      </c>
      <c r="X188" s="56">
        <f t="shared" si="224"/>
        <v>0</v>
      </c>
      <c r="Y188" s="56"/>
      <c r="Z188" s="56"/>
      <c r="AA188" s="56"/>
      <c r="AB188" s="56"/>
      <c r="AC188" s="56">
        <f t="shared" si="235"/>
        <v>0</v>
      </c>
      <c r="AD188" s="56"/>
      <c r="AE188" s="56"/>
      <c r="AF188" s="106"/>
      <c r="AG188" s="56"/>
      <c r="AH188" s="228">
        <v>1.0</v>
      </c>
      <c r="AI188" s="228">
        <v>3.0</v>
      </c>
      <c r="AJ188" s="228">
        <v>1.0</v>
      </c>
      <c r="AK188" s="56"/>
      <c r="AL188" s="56"/>
      <c r="AM188" s="56"/>
      <c r="AN188" s="56"/>
      <c r="AO188" s="56"/>
      <c r="AP188" s="56"/>
      <c r="AQ188" s="56"/>
      <c r="AR188" s="56"/>
      <c r="AS188" s="56"/>
      <c r="AT188" s="56"/>
      <c r="AU188" s="56"/>
      <c r="AV188" s="56"/>
      <c r="AW188" s="56"/>
      <c r="AX188" s="228">
        <v>5.0</v>
      </c>
      <c r="AY188" s="228"/>
      <c r="AZ188" s="104"/>
      <c r="BA188" s="56" t="str">
        <f t="shared" ref="BA188:BR188" si="239">IF(AG188="","",$X188*AG188)</f>
        <v/>
      </c>
      <c r="BB188" s="56">
        <f t="shared" si="239"/>
        <v>0</v>
      </c>
      <c r="BC188" s="56">
        <f t="shared" si="239"/>
        <v>0</v>
      </c>
      <c r="BD188" s="56">
        <f t="shared" si="239"/>
        <v>0</v>
      </c>
      <c r="BE188" s="56" t="str">
        <f t="shared" si="239"/>
        <v/>
      </c>
      <c r="BF188" s="56" t="str">
        <f t="shared" si="239"/>
        <v/>
      </c>
      <c r="BG188" s="56" t="str">
        <f t="shared" si="239"/>
        <v/>
      </c>
      <c r="BH188" s="56" t="str">
        <f t="shared" si="239"/>
        <v/>
      </c>
      <c r="BI188" s="56" t="str">
        <f t="shared" si="239"/>
        <v/>
      </c>
      <c r="BJ188" s="56" t="str">
        <f t="shared" si="239"/>
        <v/>
      </c>
      <c r="BK188" s="56" t="str">
        <f t="shared" si="239"/>
        <v/>
      </c>
      <c r="BL188" s="56" t="str">
        <f t="shared" si="239"/>
        <v/>
      </c>
      <c r="BM188" s="56" t="str">
        <f t="shared" si="239"/>
        <v/>
      </c>
      <c r="BN188" s="56" t="str">
        <f t="shared" si="239"/>
        <v/>
      </c>
      <c r="BO188" s="56" t="str">
        <f t="shared" si="239"/>
        <v/>
      </c>
      <c r="BP188" s="56" t="str">
        <f t="shared" si="239"/>
        <v/>
      </c>
      <c r="BQ188" s="56" t="str">
        <f t="shared" si="239"/>
        <v/>
      </c>
      <c r="BR188" s="56">
        <f t="shared" si="239"/>
        <v>0</v>
      </c>
      <c r="BS188" s="56"/>
    </row>
    <row r="189" ht="17.25" customHeight="1">
      <c r="A189" s="107"/>
      <c r="B189" s="110" t="s">
        <v>456</v>
      </c>
      <c r="C189" s="86" t="s">
        <v>74</v>
      </c>
      <c r="D189" s="270"/>
      <c r="E189" s="168" t="s">
        <v>125</v>
      </c>
      <c r="F189" s="86">
        <v>5.0</v>
      </c>
      <c r="G189" s="264">
        <v>122.5</v>
      </c>
      <c r="H189" s="90"/>
      <c r="I189" s="91"/>
      <c r="J189" s="109"/>
      <c r="K189" s="93"/>
      <c r="L189" s="94"/>
      <c r="M189" s="95"/>
      <c r="N189" s="96"/>
      <c r="O189" s="97"/>
      <c r="P189" s="98"/>
      <c r="Q189" s="99"/>
      <c r="R189" s="100"/>
      <c r="S189" s="226"/>
      <c r="T189" s="101"/>
      <c r="U189" s="227"/>
      <c r="V189" s="23">
        <f t="shared" si="222"/>
        <v>0</v>
      </c>
      <c r="W189" s="25">
        <f t="shared" si="223"/>
        <v>0</v>
      </c>
      <c r="X189" s="56">
        <f t="shared" si="224"/>
        <v>0</v>
      </c>
      <c r="Y189" s="56"/>
      <c r="Z189" s="56"/>
      <c r="AA189" s="56"/>
      <c r="AB189" s="56"/>
      <c r="AC189" s="56">
        <f t="shared" si="235"/>
        <v>0</v>
      </c>
      <c r="AD189" s="56"/>
      <c r="AE189" s="56"/>
      <c r="AF189" s="106"/>
      <c r="AG189" s="56"/>
      <c r="AH189" s="228">
        <v>1.0</v>
      </c>
      <c r="AI189" s="56"/>
      <c r="AJ189" s="228">
        <v>4.0</v>
      </c>
      <c r="AK189" s="56"/>
      <c r="AL189" s="56"/>
      <c r="AM189" s="56"/>
      <c r="AN189" s="56"/>
      <c r="AO189" s="56"/>
      <c r="AP189" s="56"/>
      <c r="AQ189" s="56"/>
      <c r="AR189" s="56"/>
      <c r="AS189" s="56"/>
      <c r="AT189" s="56"/>
      <c r="AU189" s="56"/>
      <c r="AV189" s="56"/>
      <c r="AW189" s="56"/>
      <c r="AX189" s="228">
        <v>5.0</v>
      </c>
      <c r="AY189" s="228"/>
      <c r="AZ189" s="104"/>
      <c r="BA189" s="56" t="str">
        <f t="shared" ref="BA189:BR189" si="240">IF(AG189="","",$X189*AG189)</f>
        <v/>
      </c>
      <c r="BB189" s="56">
        <f t="shared" si="240"/>
        <v>0</v>
      </c>
      <c r="BC189" s="56" t="str">
        <f t="shared" si="240"/>
        <v/>
      </c>
      <c r="BD189" s="56">
        <f t="shared" si="240"/>
        <v>0</v>
      </c>
      <c r="BE189" s="56" t="str">
        <f t="shared" si="240"/>
        <v/>
      </c>
      <c r="BF189" s="56" t="str">
        <f t="shared" si="240"/>
        <v/>
      </c>
      <c r="BG189" s="56" t="str">
        <f t="shared" si="240"/>
        <v/>
      </c>
      <c r="BH189" s="56" t="str">
        <f t="shared" si="240"/>
        <v/>
      </c>
      <c r="BI189" s="56" t="str">
        <f t="shared" si="240"/>
        <v/>
      </c>
      <c r="BJ189" s="56" t="str">
        <f t="shared" si="240"/>
        <v/>
      </c>
      <c r="BK189" s="56" t="str">
        <f t="shared" si="240"/>
        <v/>
      </c>
      <c r="BL189" s="56" t="str">
        <f t="shared" si="240"/>
        <v/>
      </c>
      <c r="BM189" s="56" t="str">
        <f t="shared" si="240"/>
        <v/>
      </c>
      <c r="BN189" s="56" t="str">
        <f t="shared" si="240"/>
        <v/>
      </c>
      <c r="BO189" s="56" t="str">
        <f t="shared" si="240"/>
        <v/>
      </c>
      <c r="BP189" s="56" t="str">
        <f t="shared" si="240"/>
        <v/>
      </c>
      <c r="BQ189" s="56" t="str">
        <f t="shared" si="240"/>
        <v/>
      </c>
      <c r="BR189" s="56">
        <f t="shared" si="240"/>
        <v>0</v>
      </c>
      <c r="BS189" s="56"/>
    </row>
    <row r="190" ht="16.5" customHeight="1">
      <c r="A190" s="107"/>
      <c r="B190" s="110" t="s">
        <v>457</v>
      </c>
      <c r="C190" s="86" t="s">
        <v>74</v>
      </c>
      <c r="D190" s="270"/>
      <c r="E190" s="168" t="s">
        <v>125</v>
      </c>
      <c r="F190" s="86">
        <v>4.0</v>
      </c>
      <c r="G190" s="264">
        <v>132.5</v>
      </c>
      <c r="H190" s="90"/>
      <c r="I190" s="91"/>
      <c r="J190" s="109"/>
      <c r="K190" s="93"/>
      <c r="L190" s="94"/>
      <c r="M190" s="95"/>
      <c r="N190" s="96"/>
      <c r="O190" s="97"/>
      <c r="P190" s="98"/>
      <c r="Q190" s="99"/>
      <c r="R190" s="100"/>
      <c r="S190" s="226"/>
      <c r="T190" s="101"/>
      <c r="U190" s="227"/>
      <c r="V190" s="23">
        <f t="shared" si="222"/>
        <v>0</v>
      </c>
      <c r="W190" s="25">
        <f t="shared" si="223"/>
        <v>0</v>
      </c>
      <c r="X190" s="56">
        <f t="shared" si="224"/>
        <v>0</v>
      </c>
      <c r="Y190" s="56"/>
      <c r="Z190" s="56"/>
      <c r="AA190" s="56"/>
      <c r="AB190" s="56"/>
      <c r="AC190" s="56">
        <f>$X190*4</f>
        <v>0</v>
      </c>
      <c r="AD190" s="56"/>
      <c r="AE190" s="56"/>
      <c r="AF190" s="106"/>
      <c r="AG190" s="56"/>
      <c r="AH190" s="56"/>
      <c r="AI190" s="56"/>
      <c r="AJ190" s="228">
        <v>1.0</v>
      </c>
      <c r="AK190" s="56"/>
      <c r="AL190" s="228">
        <v>3.0</v>
      </c>
      <c r="AM190" s="56"/>
      <c r="AN190" s="56"/>
      <c r="AO190" s="56"/>
      <c r="AP190" s="56"/>
      <c r="AQ190" s="56"/>
      <c r="AR190" s="56"/>
      <c r="AS190" s="56"/>
      <c r="AT190" s="56"/>
      <c r="AU190" s="56"/>
      <c r="AV190" s="56"/>
      <c r="AW190" s="56"/>
      <c r="AX190" s="228">
        <v>4.0</v>
      </c>
      <c r="AY190" s="228"/>
      <c r="AZ190" s="104"/>
      <c r="BA190" s="56" t="str">
        <f t="shared" ref="BA190:BR190" si="241">IF(AG190="","",$X190*AG190)</f>
        <v/>
      </c>
      <c r="BB190" s="56" t="str">
        <f t="shared" si="241"/>
        <v/>
      </c>
      <c r="BC190" s="56" t="str">
        <f t="shared" si="241"/>
        <v/>
      </c>
      <c r="BD190" s="56">
        <f t="shared" si="241"/>
        <v>0</v>
      </c>
      <c r="BE190" s="56" t="str">
        <f t="shared" si="241"/>
        <v/>
      </c>
      <c r="BF190" s="56">
        <f t="shared" si="241"/>
        <v>0</v>
      </c>
      <c r="BG190" s="56" t="str">
        <f t="shared" si="241"/>
        <v/>
      </c>
      <c r="BH190" s="56" t="str">
        <f t="shared" si="241"/>
        <v/>
      </c>
      <c r="BI190" s="56" t="str">
        <f t="shared" si="241"/>
        <v/>
      </c>
      <c r="BJ190" s="56" t="str">
        <f t="shared" si="241"/>
        <v/>
      </c>
      <c r="BK190" s="56" t="str">
        <f t="shared" si="241"/>
        <v/>
      </c>
      <c r="BL190" s="56" t="str">
        <f t="shared" si="241"/>
        <v/>
      </c>
      <c r="BM190" s="56" t="str">
        <f t="shared" si="241"/>
        <v/>
      </c>
      <c r="BN190" s="56" t="str">
        <f t="shared" si="241"/>
        <v/>
      </c>
      <c r="BO190" s="56" t="str">
        <f t="shared" si="241"/>
        <v/>
      </c>
      <c r="BP190" s="56" t="str">
        <f t="shared" si="241"/>
        <v/>
      </c>
      <c r="BQ190" s="56" t="str">
        <f t="shared" si="241"/>
        <v/>
      </c>
      <c r="BR190" s="56">
        <f t="shared" si="241"/>
        <v>0</v>
      </c>
      <c r="BS190" s="56"/>
    </row>
    <row r="191" ht="17.25" customHeight="1">
      <c r="A191" s="107"/>
      <c r="B191" s="110" t="s">
        <v>458</v>
      </c>
      <c r="C191" s="86" t="s">
        <v>75</v>
      </c>
      <c r="D191" s="270"/>
      <c r="E191" s="168" t="s">
        <v>125</v>
      </c>
      <c r="F191" s="86">
        <v>4.0</v>
      </c>
      <c r="G191" s="264">
        <v>132.5</v>
      </c>
      <c r="H191" s="90"/>
      <c r="I191" s="91"/>
      <c r="J191" s="109"/>
      <c r="K191" s="93"/>
      <c r="L191" s="94"/>
      <c r="M191" s="95"/>
      <c r="N191" s="96"/>
      <c r="O191" s="97"/>
      <c r="P191" s="98"/>
      <c r="Q191" s="99"/>
      <c r="R191" s="100"/>
      <c r="S191" s="226"/>
      <c r="T191" s="101"/>
      <c r="U191" s="227"/>
      <c r="V191" s="23">
        <f t="shared" si="222"/>
        <v>0</v>
      </c>
      <c r="W191" s="25">
        <f t="shared" si="223"/>
        <v>0</v>
      </c>
      <c r="X191" s="56">
        <f t="shared" si="224"/>
        <v>0</v>
      </c>
      <c r="Y191" s="56"/>
      <c r="Z191" s="56"/>
      <c r="AA191" s="56"/>
      <c r="AB191" s="56"/>
      <c r="AC191" s="56"/>
      <c r="AD191" s="56">
        <f>$X191*4</f>
        <v>0</v>
      </c>
      <c r="AE191" s="56"/>
      <c r="AF191" s="106"/>
      <c r="AG191" s="56"/>
      <c r="AH191" s="56"/>
      <c r="AI191" s="56"/>
      <c r="AJ191" s="228">
        <v>1.0</v>
      </c>
      <c r="AK191" s="228">
        <v>2.0</v>
      </c>
      <c r="AL191" s="56"/>
      <c r="AM191" s="228">
        <v>1.0</v>
      </c>
      <c r="AN191" s="56"/>
      <c r="AO191" s="56"/>
      <c r="AP191" s="56"/>
      <c r="AQ191" s="56"/>
      <c r="AR191" s="56"/>
      <c r="AS191" s="56"/>
      <c r="AT191" s="56"/>
      <c r="AU191" s="56"/>
      <c r="AV191" s="56"/>
      <c r="AW191" s="56"/>
      <c r="AX191" s="228">
        <v>4.0</v>
      </c>
      <c r="AY191" s="228"/>
      <c r="AZ191" s="104"/>
      <c r="BA191" s="56" t="str">
        <f t="shared" ref="BA191:BR191" si="242">IF(AG191="","",$X191*AG191)</f>
        <v/>
      </c>
      <c r="BB191" s="56" t="str">
        <f t="shared" si="242"/>
        <v/>
      </c>
      <c r="BC191" s="56" t="str">
        <f t="shared" si="242"/>
        <v/>
      </c>
      <c r="BD191" s="56">
        <f t="shared" si="242"/>
        <v>0</v>
      </c>
      <c r="BE191" s="56">
        <f t="shared" si="242"/>
        <v>0</v>
      </c>
      <c r="BF191" s="56" t="str">
        <f t="shared" si="242"/>
        <v/>
      </c>
      <c r="BG191" s="56">
        <f t="shared" si="242"/>
        <v>0</v>
      </c>
      <c r="BH191" s="56" t="str">
        <f t="shared" si="242"/>
        <v/>
      </c>
      <c r="BI191" s="56" t="str">
        <f t="shared" si="242"/>
        <v/>
      </c>
      <c r="BJ191" s="56" t="str">
        <f t="shared" si="242"/>
        <v/>
      </c>
      <c r="BK191" s="56" t="str">
        <f t="shared" si="242"/>
        <v/>
      </c>
      <c r="BL191" s="56" t="str">
        <f t="shared" si="242"/>
        <v/>
      </c>
      <c r="BM191" s="56" t="str">
        <f t="shared" si="242"/>
        <v/>
      </c>
      <c r="BN191" s="56" t="str">
        <f t="shared" si="242"/>
        <v/>
      </c>
      <c r="BO191" s="56" t="str">
        <f t="shared" si="242"/>
        <v/>
      </c>
      <c r="BP191" s="56" t="str">
        <f t="shared" si="242"/>
        <v/>
      </c>
      <c r="BQ191" s="56" t="str">
        <f t="shared" si="242"/>
        <v/>
      </c>
      <c r="BR191" s="56">
        <f t="shared" si="242"/>
        <v>0</v>
      </c>
      <c r="BS191" s="56"/>
    </row>
    <row r="192" ht="16.5" customHeight="1">
      <c r="A192" s="107"/>
      <c r="B192" s="110" t="s">
        <v>459</v>
      </c>
      <c r="C192" s="86" t="s">
        <v>76</v>
      </c>
      <c r="D192" s="270"/>
      <c r="E192" s="168" t="s">
        <v>272</v>
      </c>
      <c r="F192" s="86">
        <v>2.0</v>
      </c>
      <c r="G192" s="264">
        <v>105.0</v>
      </c>
      <c r="H192" s="90"/>
      <c r="I192" s="91"/>
      <c r="J192" s="109"/>
      <c r="K192" s="93"/>
      <c r="L192" s="94"/>
      <c r="M192" s="95"/>
      <c r="N192" s="96"/>
      <c r="O192" s="97"/>
      <c r="P192" s="98"/>
      <c r="Q192" s="99"/>
      <c r="R192" s="100"/>
      <c r="S192" s="226"/>
      <c r="T192" s="101"/>
      <c r="U192" s="227"/>
      <c r="V192" s="23">
        <f t="shared" si="222"/>
        <v>0</v>
      </c>
      <c r="W192" s="25">
        <f t="shared" si="223"/>
        <v>0</v>
      </c>
      <c r="X192" s="56">
        <f t="shared" si="224"/>
        <v>0</v>
      </c>
      <c r="Y192" s="56"/>
      <c r="Z192" s="56"/>
      <c r="AA192" s="56"/>
      <c r="AB192" s="56"/>
      <c r="AC192" s="56"/>
      <c r="AD192" s="56"/>
      <c r="AE192" s="56">
        <f>$X192*2</f>
        <v>0</v>
      </c>
      <c r="AF192" s="106"/>
      <c r="AG192" s="56"/>
      <c r="AH192" s="56"/>
      <c r="AI192" s="56"/>
      <c r="AJ192" s="56"/>
      <c r="AK192" s="56"/>
      <c r="AL192" s="228">
        <v>1.0</v>
      </c>
      <c r="AM192" s="228">
        <v>1.0</v>
      </c>
      <c r="AN192" s="56"/>
      <c r="AO192" s="56"/>
      <c r="AP192" s="56"/>
      <c r="AQ192" s="56"/>
      <c r="AR192" s="56"/>
      <c r="AS192" s="56"/>
      <c r="AT192" s="56"/>
      <c r="AU192" s="56"/>
      <c r="AV192" s="56"/>
      <c r="AW192" s="56"/>
      <c r="AX192" s="228">
        <v>6.0</v>
      </c>
      <c r="AY192" s="228"/>
      <c r="AZ192" s="104"/>
      <c r="BA192" s="56" t="str">
        <f t="shared" ref="BA192:BR192" si="243">IF(AG192="","",$X192*AG192)</f>
        <v/>
      </c>
      <c r="BB192" s="56" t="str">
        <f t="shared" si="243"/>
        <v/>
      </c>
      <c r="BC192" s="56" t="str">
        <f t="shared" si="243"/>
        <v/>
      </c>
      <c r="BD192" s="56" t="str">
        <f t="shared" si="243"/>
        <v/>
      </c>
      <c r="BE192" s="56" t="str">
        <f t="shared" si="243"/>
        <v/>
      </c>
      <c r="BF192" s="56">
        <f t="shared" si="243"/>
        <v>0</v>
      </c>
      <c r="BG192" s="56">
        <f t="shared" si="243"/>
        <v>0</v>
      </c>
      <c r="BH192" s="56" t="str">
        <f t="shared" si="243"/>
        <v/>
      </c>
      <c r="BI192" s="56" t="str">
        <f t="shared" si="243"/>
        <v/>
      </c>
      <c r="BJ192" s="56" t="str">
        <f t="shared" si="243"/>
        <v/>
      </c>
      <c r="BK192" s="56" t="str">
        <f t="shared" si="243"/>
        <v/>
      </c>
      <c r="BL192" s="56" t="str">
        <f t="shared" si="243"/>
        <v/>
      </c>
      <c r="BM192" s="56" t="str">
        <f t="shared" si="243"/>
        <v/>
      </c>
      <c r="BN192" s="56" t="str">
        <f t="shared" si="243"/>
        <v/>
      </c>
      <c r="BO192" s="56" t="str">
        <f t="shared" si="243"/>
        <v/>
      </c>
      <c r="BP192" s="56" t="str">
        <f t="shared" si="243"/>
        <v/>
      </c>
      <c r="BQ192" s="56" t="str">
        <f t="shared" si="243"/>
        <v/>
      </c>
      <c r="BR192" s="56">
        <f t="shared" si="243"/>
        <v>0</v>
      </c>
      <c r="BS192" s="56"/>
    </row>
    <row r="193" ht="18.0" customHeight="1">
      <c r="A193" s="107"/>
      <c r="B193" s="110" t="s">
        <v>460</v>
      </c>
      <c r="C193" s="86" t="s">
        <v>72</v>
      </c>
      <c r="D193" s="270"/>
      <c r="E193" s="168" t="s">
        <v>461</v>
      </c>
      <c r="F193" s="86">
        <v>10.0</v>
      </c>
      <c r="G193" s="264">
        <v>92.5</v>
      </c>
      <c r="H193" s="90"/>
      <c r="I193" s="91"/>
      <c r="J193" s="109"/>
      <c r="K193" s="93"/>
      <c r="L193" s="94"/>
      <c r="M193" s="95"/>
      <c r="N193" s="96"/>
      <c r="O193" s="97"/>
      <c r="P193" s="98"/>
      <c r="Q193" s="99"/>
      <c r="R193" s="100"/>
      <c r="S193" s="226"/>
      <c r="T193" s="101"/>
      <c r="U193" s="227"/>
      <c r="V193" s="23">
        <f t="shared" si="222"/>
        <v>0</v>
      </c>
      <c r="W193" s="25">
        <f t="shared" si="223"/>
        <v>0</v>
      </c>
      <c r="X193" s="56">
        <f t="shared" si="224"/>
        <v>0</v>
      </c>
      <c r="Y193" s="56"/>
      <c r="Z193" s="56"/>
      <c r="AA193" s="56">
        <f>$X193*10</f>
        <v>0</v>
      </c>
      <c r="AB193" s="56"/>
      <c r="AC193" s="56"/>
      <c r="AD193" s="56"/>
      <c r="AE193" s="56"/>
      <c r="AF193" s="106"/>
      <c r="AG193" s="56"/>
      <c r="AH193" s="56"/>
      <c r="AI193" s="56"/>
      <c r="AJ193" s="56"/>
      <c r="AK193" s="56"/>
      <c r="AL193" s="56"/>
      <c r="AM193" s="56"/>
      <c r="AN193" s="56"/>
      <c r="AO193" s="56"/>
      <c r="AP193" s="56"/>
      <c r="AQ193" s="56"/>
      <c r="AR193" s="56"/>
      <c r="AS193" s="56"/>
      <c r="AT193" s="56"/>
      <c r="AU193" s="56"/>
      <c r="AV193" s="56"/>
      <c r="AW193" s="56"/>
      <c r="AX193" s="228">
        <v>23.0</v>
      </c>
      <c r="AY193" s="228"/>
      <c r="AZ193" s="104"/>
      <c r="BA193" s="56" t="str">
        <f t="shared" ref="BA193:BR193" si="244">IF(AG193="","",$X193*AG193)</f>
        <v/>
      </c>
      <c r="BB193" s="56" t="str">
        <f t="shared" si="244"/>
        <v/>
      </c>
      <c r="BC193" s="56" t="str">
        <f t="shared" si="244"/>
        <v/>
      </c>
      <c r="BD193" s="56" t="str">
        <f t="shared" si="244"/>
        <v/>
      </c>
      <c r="BE193" s="56" t="str">
        <f t="shared" si="244"/>
        <v/>
      </c>
      <c r="BF193" s="56" t="str">
        <f t="shared" si="244"/>
        <v/>
      </c>
      <c r="BG193" s="56" t="str">
        <f t="shared" si="244"/>
        <v/>
      </c>
      <c r="BH193" s="56" t="str">
        <f t="shared" si="244"/>
        <v/>
      </c>
      <c r="BI193" s="56" t="str">
        <f t="shared" si="244"/>
        <v/>
      </c>
      <c r="BJ193" s="56" t="str">
        <f t="shared" si="244"/>
        <v/>
      </c>
      <c r="BK193" s="56" t="str">
        <f t="shared" si="244"/>
        <v/>
      </c>
      <c r="BL193" s="56" t="str">
        <f t="shared" si="244"/>
        <v/>
      </c>
      <c r="BM193" s="56" t="str">
        <f t="shared" si="244"/>
        <v/>
      </c>
      <c r="BN193" s="56" t="str">
        <f t="shared" si="244"/>
        <v/>
      </c>
      <c r="BO193" s="56" t="str">
        <f t="shared" si="244"/>
        <v/>
      </c>
      <c r="BP193" s="56" t="str">
        <f t="shared" si="244"/>
        <v/>
      </c>
      <c r="BQ193" s="56" t="str">
        <f t="shared" si="244"/>
        <v/>
      </c>
      <c r="BR193" s="56">
        <f t="shared" si="244"/>
        <v>0</v>
      </c>
      <c r="BS193" s="56"/>
    </row>
    <row r="194" ht="16.5" customHeight="1">
      <c r="A194" s="107"/>
      <c r="B194" s="110" t="s">
        <v>462</v>
      </c>
      <c r="C194" s="86" t="s">
        <v>74</v>
      </c>
      <c r="D194" s="270"/>
      <c r="E194" s="168" t="s">
        <v>461</v>
      </c>
      <c r="F194" s="86">
        <v>3.0</v>
      </c>
      <c r="G194" s="264">
        <v>120.0</v>
      </c>
      <c r="H194" s="90"/>
      <c r="I194" s="91"/>
      <c r="J194" s="109"/>
      <c r="K194" s="93"/>
      <c r="L194" s="94"/>
      <c r="M194" s="95"/>
      <c r="N194" s="96"/>
      <c r="O194" s="97"/>
      <c r="P194" s="98"/>
      <c r="Q194" s="99"/>
      <c r="R194" s="100"/>
      <c r="S194" s="226"/>
      <c r="T194" s="101"/>
      <c r="U194" s="227"/>
      <c r="V194" s="23">
        <f t="shared" si="222"/>
        <v>0</v>
      </c>
      <c r="W194" s="25">
        <f t="shared" si="223"/>
        <v>0</v>
      </c>
      <c r="X194" s="56">
        <f t="shared" si="224"/>
        <v>0</v>
      </c>
      <c r="Y194" s="56"/>
      <c r="Z194" s="56"/>
      <c r="AA194" s="56"/>
      <c r="AB194" s="56"/>
      <c r="AC194" s="56">
        <f>$X194*3</f>
        <v>0</v>
      </c>
      <c r="AD194" s="56"/>
      <c r="AE194" s="56"/>
      <c r="AF194" s="106"/>
      <c r="AG194" s="56"/>
      <c r="AH194" s="56"/>
      <c r="AI194" s="56"/>
      <c r="AJ194" s="56"/>
      <c r="AK194" s="56"/>
      <c r="AL194" s="56"/>
      <c r="AM194" s="56"/>
      <c r="AN194" s="56"/>
      <c r="AO194" s="56"/>
      <c r="AP194" s="56"/>
      <c r="AQ194" s="56"/>
      <c r="AR194" s="56"/>
      <c r="AS194" s="56"/>
      <c r="AT194" s="56"/>
      <c r="AU194" s="56"/>
      <c r="AV194" s="56"/>
      <c r="AW194" s="56"/>
      <c r="AX194" s="228">
        <v>12.0</v>
      </c>
      <c r="AY194" s="228"/>
      <c r="AZ194" s="104"/>
      <c r="BA194" s="56" t="str">
        <f t="shared" ref="BA194:BR194" si="245">IF(AG194="","",$X194*AG194)</f>
        <v/>
      </c>
      <c r="BB194" s="56" t="str">
        <f t="shared" si="245"/>
        <v/>
      </c>
      <c r="BC194" s="56" t="str">
        <f t="shared" si="245"/>
        <v/>
      </c>
      <c r="BD194" s="56" t="str">
        <f t="shared" si="245"/>
        <v/>
      </c>
      <c r="BE194" s="56" t="str">
        <f t="shared" si="245"/>
        <v/>
      </c>
      <c r="BF194" s="56" t="str">
        <f t="shared" si="245"/>
        <v/>
      </c>
      <c r="BG194" s="56" t="str">
        <f t="shared" si="245"/>
        <v/>
      </c>
      <c r="BH194" s="56" t="str">
        <f t="shared" si="245"/>
        <v/>
      </c>
      <c r="BI194" s="56" t="str">
        <f t="shared" si="245"/>
        <v/>
      </c>
      <c r="BJ194" s="56" t="str">
        <f t="shared" si="245"/>
        <v/>
      </c>
      <c r="BK194" s="56" t="str">
        <f t="shared" si="245"/>
        <v/>
      </c>
      <c r="BL194" s="56" t="str">
        <f t="shared" si="245"/>
        <v/>
      </c>
      <c r="BM194" s="56" t="str">
        <f t="shared" si="245"/>
        <v/>
      </c>
      <c r="BN194" s="56" t="str">
        <f t="shared" si="245"/>
        <v/>
      </c>
      <c r="BO194" s="56" t="str">
        <f t="shared" si="245"/>
        <v/>
      </c>
      <c r="BP194" s="56" t="str">
        <f t="shared" si="245"/>
        <v/>
      </c>
      <c r="BQ194" s="56" t="str">
        <f t="shared" si="245"/>
        <v/>
      </c>
      <c r="BR194" s="56">
        <f t="shared" si="245"/>
        <v>0</v>
      </c>
      <c r="BS194" s="56"/>
    </row>
    <row r="195" ht="16.5" customHeight="1">
      <c r="A195" s="112"/>
      <c r="B195" s="143" t="s">
        <v>463</v>
      </c>
      <c r="C195" s="144" t="s">
        <v>76</v>
      </c>
      <c r="D195" s="271"/>
      <c r="E195" s="189" t="s">
        <v>121</v>
      </c>
      <c r="F195" s="144">
        <v>1.0</v>
      </c>
      <c r="G195" s="266">
        <v>120.0</v>
      </c>
      <c r="H195" s="147"/>
      <c r="I195" s="148"/>
      <c r="J195" s="149"/>
      <c r="K195" s="150"/>
      <c r="L195" s="151"/>
      <c r="M195" s="152"/>
      <c r="N195" s="153"/>
      <c r="O195" s="154"/>
      <c r="P195" s="155"/>
      <c r="Q195" s="156"/>
      <c r="R195" s="157"/>
      <c r="S195" s="234"/>
      <c r="T195" s="158"/>
      <c r="U195" s="227"/>
      <c r="V195" s="235">
        <f t="shared" si="222"/>
        <v>0</v>
      </c>
      <c r="W195" s="25">
        <f t="shared" si="223"/>
        <v>0</v>
      </c>
      <c r="X195" s="58">
        <f t="shared" si="224"/>
        <v>0</v>
      </c>
      <c r="Y195" s="58"/>
      <c r="Z195" s="58"/>
      <c r="AA195" s="58"/>
      <c r="AB195" s="58"/>
      <c r="AC195" s="58"/>
      <c r="AD195" s="58"/>
      <c r="AE195" s="58">
        <f>$X195*1</f>
        <v>0</v>
      </c>
      <c r="AF195" s="106"/>
      <c r="AG195" s="56"/>
      <c r="AH195" s="56"/>
      <c r="AI195" s="56"/>
      <c r="AJ195" s="56"/>
      <c r="AK195" s="56"/>
      <c r="AL195" s="56"/>
      <c r="AM195" s="56"/>
      <c r="AN195" s="56"/>
      <c r="AO195" s="56"/>
      <c r="AP195" s="56"/>
      <c r="AQ195" s="56"/>
      <c r="AR195" s="56"/>
      <c r="AS195" s="56"/>
      <c r="AT195" s="56"/>
      <c r="AU195" s="56"/>
      <c r="AV195" s="56"/>
      <c r="AW195" s="56"/>
      <c r="AX195" s="228">
        <v>8.0</v>
      </c>
      <c r="AY195" s="228"/>
      <c r="AZ195" s="104"/>
      <c r="BA195" s="56" t="str">
        <f t="shared" ref="BA195:BR195" si="246">IF(AG195="","",$X195*AG195)</f>
        <v/>
      </c>
      <c r="BB195" s="56" t="str">
        <f t="shared" si="246"/>
        <v/>
      </c>
      <c r="BC195" s="56" t="str">
        <f t="shared" si="246"/>
        <v/>
      </c>
      <c r="BD195" s="56" t="str">
        <f t="shared" si="246"/>
        <v/>
      </c>
      <c r="BE195" s="56" t="str">
        <f t="shared" si="246"/>
        <v/>
      </c>
      <c r="BF195" s="56" t="str">
        <f t="shared" si="246"/>
        <v/>
      </c>
      <c r="BG195" s="56" t="str">
        <f t="shared" si="246"/>
        <v/>
      </c>
      <c r="BH195" s="56" t="str">
        <f t="shared" si="246"/>
        <v/>
      </c>
      <c r="BI195" s="56" t="str">
        <f t="shared" si="246"/>
        <v/>
      </c>
      <c r="BJ195" s="56" t="str">
        <f t="shared" si="246"/>
        <v/>
      </c>
      <c r="BK195" s="56" t="str">
        <f t="shared" si="246"/>
        <v/>
      </c>
      <c r="BL195" s="56" t="str">
        <f t="shared" si="246"/>
        <v/>
      </c>
      <c r="BM195" s="56" t="str">
        <f t="shared" si="246"/>
        <v/>
      </c>
      <c r="BN195" s="56" t="str">
        <f t="shared" si="246"/>
        <v/>
      </c>
      <c r="BO195" s="56" t="str">
        <f t="shared" si="246"/>
        <v/>
      </c>
      <c r="BP195" s="56" t="str">
        <f t="shared" si="246"/>
        <v/>
      </c>
      <c r="BQ195" s="56" t="str">
        <f t="shared" si="246"/>
        <v/>
      </c>
      <c r="BR195" s="56">
        <f t="shared" si="246"/>
        <v>0</v>
      </c>
      <c r="BS195" s="56"/>
    </row>
    <row r="196" ht="10.5" customHeight="1">
      <c r="A196" s="248"/>
      <c r="B196" s="276"/>
      <c r="C196" s="66"/>
      <c r="D196" s="66"/>
      <c r="E196" s="220"/>
      <c r="F196" s="221"/>
      <c r="G196" s="66"/>
      <c r="H196" s="250"/>
      <c r="I196" s="250"/>
      <c r="J196" s="250"/>
      <c r="K196" s="250"/>
      <c r="L196" s="250"/>
      <c r="M196" s="250"/>
      <c r="N196" s="251"/>
      <c r="O196" s="250"/>
      <c r="P196" s="252"/>
      <c r="Q196" s="250"/>
      <c r="R196" s="250"/>
      <c r="S196" s="250"/>
      <c r="T196" s="250"/>
      <c r="U196" s="250"/>
      <c r="V196" s="253"/>
      <c r="W196" s="253"/>
      <c r="X196" s="268"/>
      <c r="Y196" s="221"/>
      <c r="Z196" s="221"/>
      <c r="AA196" s="221"/>
      <c r="AB196" s="221"/>
      <c r="AC196" s="221"/>
      <c r="AD196" s="221"/>
      <c r="AE196" s="254"/>
      <c r="AF196" s="255"/>
      <c r="AG196" s="256"/>
      <c r="AH196" s="256"/>
      <c r="AI196" s="256"/>
      <c r="AJ196" s="256"/>
      <c r="AK196" s="256"/>
      <c r="AL196" s="256"/>
      <c r="AM196" s="256"/>
      <c r="AN196" s="256"/>
      <c r="AO196" s="256"/>
      <c r="AP196" s="256"/>
      <c r="AQ196" s="256"/>
      <c r="AR196" s="256"/>
      <c r="AS196" s="256"/>
      <c r="AT196" s="256"/>
      <c r="AU196" s="256"/>
      <c r="AV196" s="256"/>
      <c r="AW196" s="256"/>
      <c r="AX196" s="256"/>
      <c r="AY196" s="256"/>
      <c r="AZ196" s="248"/>
      <c r="BA196" s="256"/>
      <c r="BB196" s="256"/>
      <c r="BC196" s="256"/>
      <c r="BD196" s="256"/>
      <c r="BE196" s="256"/>
      <c r="BF196" s="256"/>
      <c r="BG196" s="256"/>
      <c r="BH196" s="256"/>
      <c r="BI196" s="256"/>
      <c r="BJ196" s="256"/>
      <c r="BK196" s="256"/>
      <c r="BL196" s="256"/>
      <c r="BM196" s="256"/>
      <c r="BN196" s="256"/>
      <c r="BO196" s="256"/>
      <c r="BP196" s="256"/>
      <c r="BQ196" s="256"/>
      <c r="BR196" s="256"/>
      <c r="BS196" s="256"/>
    </row>
    <row r="197" ht="17.25" customHeight="1">
      <c r="A197" s="241" t="s">
        <v>464</v>
      </c>
      <c r="B197" s="122" t="s">
        <v>465</v>
      </c>
      <c r="C197" s="123" t="s">
        <v>466</v>
      </c>
      <c r="D197" s="269"/>
      <c r="E197" s="123" t="s">
        <v>467</v>
      </c>
      <c r="F197" s="123">
        <v>1.0</v>
      </c>
      <c r="G197" s="263">
        <v>100.0</v>
      </c>
      <c r="H197" s="127"/>
      <c r="I197" s="128"/>
      <c r="J197" s="129"/>
      <c r="K197" s="130"/>
      <c r="L197" s="131"/>
      <c r="M197" s="132"/>
      <c r="N197" s="133"/>
      <c r="O197" s="134"/>
      <c r="P197" s="135"/>
      <c r="Q197" s="136"/>
      <c r="R197" s="137"/>
      <c r="S197" s="242"/>
      <c r="T197" s="138"/>
      <c r="U197" s="227"/>
      <c r="V197" s="243">
        <f t="shared" ref="V197:V203" si="248">SUM(H197:U197)*G198</f>
        <v>0</v>
      </c>
      <c r="W197" s="25">
        <f t="shared" ref="W197:W203" si="249">SUM(H197:U197)*F197</f>
        <v>0</v>
      </c>
      <c r="X197" s="139">
        <f t="shared" ref="X197:X203" si="250">SUM(H197:U197)</f>
        <v>0</v>
      </c>
      <c r="Y197" s="139"/>
      <c r="Z197" s="139"/>
      <c r="AA197" s="139"/>
      <c r="AB197" s="139"/>
      <c r="AC197" s="139"/>
      <c r="AD197" s="139"/>
      <c r="AE197" s="139">
        <f t="shared" ref="AE197:AE198" si="251">$X197*1</f>
        <v>0</v>
      </c>
      <c r="AF197" s="106"/>
      <c r="AG197" s="56"/>
      <c r="AH197" s="56"/>
      <c r="AI197" s="228">
        <v>2.0</v>
      </c>
      <c r="AJ197" s="56"/>
      <c r="AK197" s="56"/>
      <c r="AL197" s="56"/>
      <c r="AM197" s="56"/>
      <c r="AN197" s="56"/>
      <c r="AO197" s="56"/>
      <c r="AP197" s="56"/>
      <c r="AQ197" s="56"/>
      <c r="AR197" s="56"/>
      <c r="AS197" s="56"/>
      <c r="AT197" s="56"/>
      <c r="AU197" s="56"/>
      <c r="AV197" s="56"/>
      <c r="AW197" s="56"/>
      <c r="AX197" s="56"/>
      <c r="AY197" s="56"/>
      <c r="AZ197" s="104"/>
      <c r="BA197" s="56" t="str">
        <f t="shared" ref="BA197:BR197" si="247">IF(AG197="","",$X197*AG197)</f>
        <v/>
      </c>
      <c r="BB197" s="56" t="str">
        <f t="shared" si="247"/>
        <v/>
      </c>
      <c r="BC197" s="56">
        <f t="shared" si="247"/>
        <v>0</v>
      </c>
      <c r="BD197" s="56" t="str">
        <f t="shared" si="247"/>
        <v/>
      </c>
      <c r="BE197" s="56" t="str">
        <f t="shared" si="247"/>
        <v/>
      </c>
      <c r="BF197" s="56" t="str">
        <f t="shared" si="247"/>
        <v/>
      </c>
      <c r="BG197" s="56" t="str">
        <f t="shared" si="247"/>
        <v/>
      </c>
      <c r="BH197" s="56" t="str">
        <f t="shared" si="247"/>
        <v/>
      </c>
      <c r="BI197" s="56" t="str">
        <f t="shared" si="247"/>
        <v/>
      </c>
      <c r="BJ197" s="56" t="str">
        <f t="shared" si="247"/>
        <v/>
      </c>
      <c r="BK197" s="56" t="str">
        <f t="shared" si="247"/>
        <v/>
      </c>
      <c r="BL197" s="56" t="str">
        <f t="shared" si="247"/>
        <v/>
      </c>
      <c r="BM197" s="56" t="str">
        <f t="shared" si="247"/>
        <v/>
      </c>
      <c r="BN197" s="56" t="str">
        <f t="shared" si="247"/>
        <v/>
      </c>
      <c r="BO197" s="56" t="str">
        <f t="shared" si="247"/>
        <v/>
      </c>
      <c r="BP197" s="56" t="str">
        <f t="shared" si="247"/>
        <v/>
      </c>
      <c r="BQ197" s="56" t="str">
        <f t="shared" si="247"/>
        <v/>
      </c>
      <c r="BR197" s="56" t="str">
        <f t="shared" si="247"/>
        <v/>
      </c>
      <c r="BS197" s="56"/>
    </row>
    <row r="198" ht="16.5" customHeight="1">
      <c r="A198" s="107"/>
      <c r="B198" s="110" t="s">
        <v>468</v>
      </c>
      <c r="C198" s="86" t="s">
        <v>466</v>
      </c>
      <c r="D198" s="270"/>
      <c r="E198" s="86" t="s">
        <v>467</v>
      </c>
      <c r="F198" s="86">
        <v>1.0</v>
      </c>
      <c r="G198" s="264">
        <v>150.0</v>
      </c>
      <c r="H198" s="90"/>
      <c r="I198" s="91"/>
      <c r="J198" s="109"/>
      <c r="K198" s="93"/>
      <c r="L198" s="94"/>
      <c r="M198" s="95"/>
      <c r="N198" s="96"/>
      <c r="O198" s="97"/>
      <c r="P198" s="98"/>
      <c r="Q198" s="99"/>
      <c r="R198" s="100"/>
      <c r="S198" s="226"/>
      <c r="T198" s="101"/>
      <c r="U198" s="227"/>
      <c r="V198" s="23">
        <f t="shared" si="248"/>
        <v>0</v>
      </c>
      <c r="W198" s="25">
        <f t="shared" si="249"/>
        <v>0</v>
      </c>
      <c r="X198" s="56">
        <f t="shared" si="250"/>
        <v>0</v>
      </c>
      <c r="Y198" s="56"/>
      <c r="Z198" s="56"/>
      <c r="AA198" s="56"/>
      <c r="AB198" s="56"/>
      <c r="AC198" s="56"/>
      <c r="AD198" s="56"/>
      <c r="AE198" s="56">
        <f t="shared" si="251"/>
        <v>0</v>
      </c>
      <c r="AF198" s="106"/>
      <c r="AG198" s="56"/>
      <c r="AH198" s="56"/>
      <c r="AI198" s="228">
        <v>2.0</v>
      </c>
      <c r="AJ198" s="56"/>
      <c r="AK198" s="56"/>
      <c r="AL198" s="56"/>
      <c r="AM198" s="56"/>
      <c r="AN198" s="56"/>
      <c r="AO198" s="56"/>
      <c r="AP198" s="56"/>
      <c r="AQ198" s="56"/>
      <c r="AR198" s="56"/>
      <c r="AS198" s="56"/>
      <c r="AT198" s="56"/>
      <c r="AU198" s="56"/>
      <c r="AV198" s="56"/>
      <c r="AW198" s="56"/>
      <c r="AX198" s="228">
        <v>2.0</v>
      </c>
      <c r="AY198" s="228"/>
      <c r="AZ198" s="104"/>
      <c r="BA198" s="56" t="str">
        <f t="shared" ref="BA198:BR198" si="252">IF(AG198="","",$X198*AG198)</f>
        <v/>
      </c>
      <c r="BB198" s="56" t="str">
        <f t="shared" si="252"/>
        <v/>
      </c>
      <c r="BC198" s="56">
        <f t="shared" si="252"/>
        <v>0</v>
      </c>
      <c r="BD198" s="56" t="str">
        <f t="shared" si="252"/>
        <v/>
      </c>
      <c r="BE198" s="56" t="str">
        <f t="shared" si="252"/>
        <v/>
      </c>
      <c r="BF198" s="56" t="str">
        <f t="shared" si="252"/>
        <v/>
      </c>
      <c r="BG198" s="56" t="str">
        <f t="shared" si="252"/>
        <v/>
      </c>
      <c r="BH198" s="56" t="str">
        <f t="shared" si="252"/>
        <v/>
      </c>
      <c r="BI198" s="56" t="str">
        <f t="shared" si="252"/>
        <v/>
      </c>
      <c r="BJ198" s="56" t="str">
        <f t="shared" si="252"/>
        <v/>
      </c>
      <c r="BK198" s="56" t="str">
        <f t="shared" si="252"/>
        <v/>
      </c>
      <c r="BL198" s="56" t="str">
        <f t="shared" si="252"/>
        <v/>
      </c>
      <c r="BM198" s="56" t="str">
        <f t="shared" si="252"/>
        <v/>
      </c>
      <c r="BN198" s="56" t="str">
        <f t="shared" si="252"/>
        <v/>
      </c>
      <c r="BO198" s="56" t="str">
        <f t="shared" si="252"/>
        <v/>
      </c>
      <c r="BP198" s="56" t="str">
        <f t="shared" si="252"/>
        <v/>
      </c>
      <c r="BQ198" s="56" t="str">
        <f t="shared" si="252"/>
        <v/>
      </c>
      <c r="BR198" s="56">
        <f t="shared" si="252"/>
        <v>0</v>
      </c>
      <c r="BS198" s="56"/>
    </row>
    <row r="199" ht="17.25" customHeight="1">
      <c r="A199" s="107"/>
      <c r="B199" s="110" t="s">
        <v>469</v>
      </c>
      <c r="C199" s="86" t="s">
        <v>72</v>
      </c>
      <c r="D199" s="270"/>
      <c r="E199" s="86" t="s">
        <v>143</v>
      </c>
      <c r="F199" s="86">
        <v>4.0</v>
      </c>
      <c r="G199" s="264">
        <v>40.0</v>
      </c>
      <c r="H199" s="90"/>
      <c r="I199" s="91"/>
      <c r="J199" s="109"/>
      <c r="K199" s="93"/>
      <c r="L199" s="94"/>
      <c r="M199" s="95"/>
      <c r="N199" s="96"/>
      <c r="O199" s="97"/>
      <c r="P199" s="98"/>
      <c r="Q199" s="99"/>
      <c r="R199" s="100"/>
      <c r="S199" s="226"/>
      <c r="T199" s="101"/>
      <c r="U199" s="227"/>
      <c r="V199" s="23">
        <f t="shared" si="248"/>
        <v>0</v>
      </c>
      <c r="W199" s="25">
        <f t="shared" si="249"/>
        <v>0</v>
      </c>
      <c r="X199" s="56">
        <f t="shared" si="250"/>
        <v>0</v>
      </c>
      <c r="Y199" s="56"/>
      <c r="Z199" s="56"/>
      <c r="AA199" s="56">
        <f t="shared" ref="AA199:AA201" si="254">$X199*4</f>
        <v>0</v>
      </c>
      <c r="AB199" s="56"/>
      <c r="AC199" s="56"/>
      <c r="AD199" s="56"/>
      <c r="AE199" s="56"/>
      <c r="AF199" s="106"/>
      <c r="AG199" s="56"/>
      <c r="AH199" s="56"/>
      <c r="AI199" s="228">
        <v>4.0</v>
      </c>
      <c r="AJ199" s="56"/>
      <c r="AK199" s="56"/>
      <c r="AL199" s="56"/>
      <c r="AM199" s="56"/>
      <c r="AN199" s="56"/>
      <c r="AO199" s="56"/>
      <c r="AP199" s="56"/>
      <c r="AQ199" s="56"/>
      <c r="AR199" s="56"/>
      <c r="AS199" s="56"/>
      <c r="AT199" s="56"/>
      <c r="AU199" s="56"/>
      <c r="AV199" s="56"/>
      <c r="AW199" s="56"/>
      <c r="AX199" s="228">
        <v>4.0</v>
      </c>
      <c r="AY199" s="228"/>
      <c r="AZ199" s="104"/>
      <c r="BA199" s="56" t="str">
        <f t="shared" ref="BA199:BR199" si="253">IF(AG199="","",$X199*AG199)</f>
        <v/>
      </c>
      <c r="BB199" s="56" t="str">
        <f t="shared" si="253"/>
        <v/>
      </c>
      <c r="BC199" s="56">
        <f t="shared" si="253"/>
        <v>0</v>
      </c>
      <c r="BD199" s="56" t="str">
        <f t="shared" si="253"/>
        <v/>
      </c>
      <c r="BE199" s="56" t="str">
        <f t="shared" si="253"/>
        <v/>
      </c>
      <c r="BF199" s="56" t="str">
        <f t="shared" si="253"/>
        <v/>
      </c>
      <c r="BG199" s="56" t="str">
        <f t="shared" si="253"/>
        <v/>
      </c>
      <c r="BH199" s="56" t="str">
        <f t="shared" si="253"/>
        <v/>
      </c>
      <c r="BI199" s="56" t="str">
        <f t="shared" si="253"/>
        <v/>
      </c>
      <c r="BJ199" s="56" t="str">
        <f t="shared" si="253"/>
        <v/>
      </c>
      <c r="BK199" s="56" t="str">
        <f t="shared" si="253"/>
        <v/>
      </c>
      <c r="BL199" s="56" t="str">
        <f t="shared" si="253"/>
        <v/>
      </c>
      <c r="BM199" s="56" t="str">
        <f t="shared" si="253"/>
        <v/>
      </c>
      <c r="BN199" s="56" t="str">
        <f t="shared" si="253"/>
        <v/>
      </c>
      <c r="BO199" s="56" t="str">
        <f t="shared" si="253"/>
        <v/>
      </c>
      <c r="BP199" s="56" t="str">
        <f t="shared" si="253"/>
        <v/>
      </c>
      <c r="BQ199" s="56" t="str">
        <f t="shared" si="253"/>
        <v/>
      </c>
      <c r="BR199" s="56">
        <f t="shared" si="253"/>
        <v>0</v>
      </c>
      <c r="BS199" s="56"/>
    </row>
    <row r="200" ht="16.5" customHeight="1">
      <c r="A200" s="107"/>
      <c r="B200" s="110" t="s">
        <v>470</v>
      </c>
      <c r="C200" s="86" t="s">
        <v>72</v>
      </c>
      <c r="D200" s="270"/>
      <c r="E200" s="86" t="s">
        <v>143</v>
      </c>
      <c r="F200" s="86">
        <v>4.0</v>
      </c>
      <c r="G200" s="264">
        <v>55.0</v>
      </c>
      <c r="H200" s="90"/>
      <c r="I200" s="91"/>
      <c r="J200" s="109"/>
      <c r="K200" s="93"/>
      <c r="L200" s="94"/>
      <c r="M200" s="95"/>
      <c r="N200" s="96"/>
      <c r="O200" s="97"/>
      <c r="P200" s="98"/>
      <c r="Q200" s="99"/>
      <c r="R200" s="100"/>
      <c r="S200" s="226"/>
      <c r="T200" s="101"/>
      <c r="U200" s="227"/>
      <c r="V200" s="23">
        <f t="shared" si="248"/>
        <v>0</v>
      </c>
      <c r="W200" s="25">
        <f t="shared" si="249"/>
        <v>0</v>
      </c>
      <c r="X200" s="56">
        <f t="shared" si="250"/>
        <v>0</v>
      </c>
      <c r="Y200" s="56"/>
      <c r="Z200" s="56"/>
      <c r="AA200" s="56">
        <f t="shared" si="254"/>
        <v>0</v>
      </c>
      <c r="AB200" s="56"/>
      <c r="AC200" s="56"/>
      <c r="AD200" s="56"/>
      <c r="AE200" s="56"/>
      <c r="AF200" s="106"/>
      <c r="AG200" s="56"/>
      <c r="AH200" s="56"/>
      <c r="AI200" s="228">
        <v>4.0</v>
      </c>
      <c r="AJ200" s="56"/>
      <c r="AK200" s="56"/>
      <c r="AL200" s="56"/>
      <c r="AM200" s="56"/>
      <c r="AN200" s="56"/>
      <c r="AO200" s="56"/>
      <c r="AP200" s="56"/>
      <c r="AQ200" s="56"/>
      <c r="AR200" s="56"/>
      <c r="AS200" s="56"/>
      <c r="AT200" s="56"/>
      <c r="AU200" s="56"/>
      <c r="AV200" s="56"/>
      <c r="AW200" s="56"/>
      <c r="AX200" s="228">
        <v>4.0</v>
      </c>
      <c r="AY200" s="228"/>
      <c r="AZ200" s="104"/>
      <c r="BA200" s="56" t="str">
        <f t="shared" ref="BA200:BR200" si="255">IF(AG200="","",$X200*AG200)</f>
        <v/>
      </c>
      <c r="BB200" s="56" t="str">
        <f t="shared" si="255"/>
        <v/>
      </c>
      <c r="BC200" s="56">
        <f t="shared" si="255"/>
        <v>0</v>
      </c>
      <c r="BD200" s="56" t="str">
        <f t="shared" si="255"/>
        <v/>
      </c>
      <c r="BE200" s="56" t="str">
        <f t="shared" si="255"/>
        <v/>
      </c>
      <c r="BF200" s="56" t="str">
        <f t="shared" si="255"/>
        <v/>
      </c>
      <c r="BG200" s="56" t="str">
        <f t="shared" si="255"/>
        <v/>
      </c>
      <c r="BH200" s="56" t="str">
        <f t="shared" si="255"/>
        <v/>
      </c>
      <c r="BI200" s="56" t="str">
        <f t="shared" si="255"/>
        <v/>
      </c>
      <c r="BJ200" s="56" t="str">
        <f t="shared" si="255"/>
        <v/>
      </c>
      <c r="BK200" s="56" t="str">
        <f t="shared" si="255"/>
        <v/>
      </c>
      <c r="BL200" s="56" t="str">
        <f t="shared" si="255"/>
        <v/>
      </c>
      <c r="BM200" s="56" t="str">
        <f t="shared" si="255"/>
        <v/>
      </c>
      <c r="BN200" s="56" t="str">
        <f t="shared" si="255"/>
        <v/>
      </c>
      <c r="BO200" s="56" t="str">
        <f t="shared" si="255"/>
        <v/>
      </c>
      <c r="BP200" s="56" t="str">
        <f t="shared" si="255"/>
        <v/>
      </c>
      <c r="BQ200" s="56" t="str">
        <f t="shared" si="255"/>
        <v/>
      </c>
      <c r="BR200" s="56">
        <f t="shared" si="255"/>
        <v>0</v>
      </c>
      <c r="BS200" s="56"/>
    </row>
    <row r="201" ht="15.75" customHeight="1">
      <c r="A201" s="107"/>
      <c r="B201" s="110" t="s">
        <v>471</v>
      </c>
      <c r="C201" s="86" t="s">
        <v>72</v>
      </c>
      <c r="D201" s="270"/>
      <c r="E201" s="86" t="s">
        <v>272</v>
      </c>
      <c r="F201" s="86">
        <v>4.0</v>
      </c>
      <c r="G201" s="264">
        <v>40.0</v>
      </c>
      <c r="H201" s="90"/>
      <c r="I201" s="91"/>
      <c r="J201" s="109"/>
      <c r="K201" s="93"/>
      <c r="L201" s="94"/>
      <c r="M201" s="95"/>
      <c r="N201" s="96"/>
      <c r="O201" s="97"/>
      <c r="P201" s="98"/>
      <c r="Q201" s="99"/>
      <c r="R201" s="100"/>
      <c r="S201" s="226"/>
      <c r="T201" s="101"/>
      <c r="U201" s="227"/>
      <c r="V201" s="23">
        <f t="shared" si="248"/>
        <v>0</v>
      </c>
      <c r="W201" s="25">
        <f t="shared" si="249"/>
        <v>0</v>
      </c>
      <c r="X201" s="56">
        <f t="shared" si="250"/>
        <v>0</v>
      </c>
      <c r="Y201" s="56"/>
      <c r="Z201" s="56"/>
      <c r="AA201" s="56">
        <f t="shared" si="254"/>
        <v>0</v>
      </c>
      <c r="AB201" s="56"/>
      <c r="AC201" s="56"/>
      <c r="AD201" s="56"/>
      <c r="AE201" s="56"/>
      <c r="AF201" s="106"/>
      <c r="AG201" s="56"/>
      <c r="AH201" s="56"/>
      <c r="AI201" s="228">
        <v>4.0</v>
      </c>
      <c r="AJ201" s="56"/>
      <c r="AK201" s="56"/>
      <c r="AL201" s="56"/>
      <c r="AM201" s="56"/>
      <c r="AN201" s="56"/>
      <c r="AO201" s="56"/>
      <c r="AP201" s="56"/>
      <c r="AQ201" s="56"/>
      <c r="AR201" s="56"/>
      <c r="AS201" s="56"/>
      <c r="AT201" s="56"/>
      <c r="AU201" s="56"/>
      <c r="AV201" s="56"/>
      <c r="AW201" s="56"/>
      <c r="AX201" s="228">
        <v>4.0</v>
      </c>
      <c r="AY201" s="228"/>
      <c r="AZ201" s="104"/>
      <c r="BA201" s="56" t="str">
        <f t="shared" ref="BA201:BR201" si="256">IF(AG201="","",$X201*AG201)</f>
        <v/>
      </c>
      <c r="BB201" s="56" t="str">
        <f t="shared" si="256"/>
        <v/>
      </c>
      <c r="BC201" s="56">
        <f t="shared" si="256"/>
        <v>0</v>
      </c>
      <c r="BD201" s="56" t="str">
        <f t="shared" si="256"/>
        <v/>
      </c>
      <c r="BE201" s="56" t="str">
        <f t="shared" si="256"/>
        <v/>
      </c>
      <c r="BF201" s="56" t="str">
        <f t="shared" si="256"/>
        <v/>
      </c>
      <c r="BG201" s="56" t="str">
        <f t="shared" si="256"/>
        <v/>
      </c>
      <c r="BH201" s="56" t="str">
        <f t="shared" si="256"/>
        <v/>
      </c>
      <c r="BI201" s="56" t="str">
        <f t="shared" si="256"/>
        <v/>
      </c>
      <c r="BJ201" s="56" t="str">
        <f t="shared" si="256"/>
        <v/>
      </c>
      <c r="BK201" s="56" t="str">
        <f t="shared" si="256"/>
        <v/>
      </c>
      <c r="BL201" s="56" t="str">
        <f t="shared" si="256"/>
        <v/>
      </c>
      <c r="BM201" s="56" t="str">
        <f t="shared" si="256"/>
        <v/>
      </c>
      <c r="BN201" s="56" t="str">
        <f t="shared" si="256"/>
        <v/>
      </c>
      <c r="BO201" s="56" t="str">
        <f t="shared" si="256"/>
        <v/>
      </c>
      <c r="BP201" s="56" t="str">
        <f t="shared" si="256"/>
        <v/>
      </c>
      <c r="BQ201" s="56" t="str">
        <f t="shared" si="256"/>
        <v/>
      </c>
      <c r="BR201" s="56">
        <f t="shared" si="256"/>
        <v>0</v>
      </c>
      <c r="BS201" s="56"/>
    </row>
    <row r="202" ht="17.25" customHeight="1">
      <c r="A202" s="107"/>
      <c r="B202" s="110" t="s">
        <v>472</v>
      </c>
      <c r="C202" s="86" t="s">
        <v>473</v>
      </c>
      <c r="D202" s="270"/>
      <c r="E202" s="86" t="s">
        <v>467</v>
      </c>
      <c r="F202" s="86">
        <v>4.0</v>
      </c>
      <c r="G202" s="264">
        <v>90.0</v>
      </c>
      <c r="H202" s="90"/>
      <c r="I202" s="91"/>
      <c r="J202" s="109"/>
      <c r="K202" s="93"/>
      <c r="L202" s="94"/>
      <c r="M202" s="95"/>
      <c r="N202" s="96"/>
      <c r="O202" s="97"/>
      <c r="P202" s="98"/>
      <c r="Q202" s="99"/>
      <c r="R202" s="100"/>
      <c r="S202" s="226"/>
      <c r="T202" s="101"/>
      <c r="U202" s="227"/>
      <c r="V202" s="23">
        <f t="shared" si="248"/>
        <v>0</v>
      </c>
      <c r="W202" s="25">
        <f t="shared" si="249"/>
        <v>0</v>
      </c>
      <c r="X202" s="56">
        <f t="shared" si="250"/>
        <v>0</v>
      </c>
      <c r="Y202" s="56"/>
      <c r="Z202" s="56"/>
      <c r="AA202" s="56"/>
      <c r="AB202" s="56">
        <f>$X202*4</f>
        <v>0</v>
      </c>
      <c r="AC202" s="56"/>
      <c r="AD202" s="56"/>
      <c r="AE202" s="56"/>
      <c r="AF202" s="106"/>
      <c r="AG202" s="56"/>
      <c r="AH202" s="56"/>
      <c r="AI202" s="56"/>
      <c r="AJ202" s="56"/>
      <c r="AK202" s="228">
        <v>4.0</v>
      </c>
      <c r="AL202" s="56"/>
      <c r="AM202" s="56"/>
      <c r="AN202" s="56"/>
      <c r="AO202" s="56"/>
      <c r="AP202" s="56"/>
      <c r="AQ202" s="56"/>
      <c r="AR202" s="56"/>
      <c r="AS202" s="56"/>
      <c r="AT202" s="56"/>
      <c r="AU202" s="56"/>
      <c r="AV202" s="56"/>
      <c r="AW202" s="56"/>
      <c r="AX202" s="56"/>
      <c r="AY202" s="56"/>
      <c r="AZ202" s="104"/>
      <c r="BA202" s="56" t="str">
        <f t="shared" ref="BA202:BR202" si="257">IF(AG202="","",$X202*AG202)</f>
        <v/>
      </c>
      <c r="BB202" s="56" t="str">
        <f t="shared" si="257"/>
        <v/>
      </c>
      <c r="BC202" s="56" t="str">
        <f t="shared" si="257"/>
        <v/>
      </c>
      <c r="BD202" s="56" t="str">
        <f t="shared" si="257"/>
        <v/>
      </c>
      <c r="BE202" s="56">
        <f t="shared" si="257"/>
        <v>0</v>
      </c>
      <c r="BF202" s="56" t="str">
        <f t="shared" si="257"/>
        <v/>
      </c>
      <c r="BG202" s="56" t="str">
        <f t="shared" si="257"/>
        <v/>
      </c>
      <c r="BH202" s="56" t="str">
        <f t="shared" si="257"/>
        <v/>
      </c>
      <c r="BI202" s="56" t="str">
        <f t="shared" si="257"/>
        <v/>
      </c>
      <c r="BJ202" s="56" t="str">
        <f t="shared" si="257"/>
        <v/>
      </c>
      <c r="BK202" s="56" t="str">
        <f t="shared" si="257"/>
        <v/>
      </c>
      <c r="BL202" s="56" t="str">
        <f t="shared" si="257"/>
        <v/>
      </c>
      <c r="BM202" s="56" t="str">
        <f t="shared" si="257"/>
        <v/>
      </c>
      <c r="BN202" s="56" t="str">
        <f t="shared" si="257"/>
        <v/>
      </c>
      <c r="BO202" s="56" t="str">
        <f t="shared" si="257"/>
        <v/>
      </c>
      <c r="BP202" s="56" t="str">
        <f t="shared" si="257"/>
        <v/>
      </c>
      <c r="BQ202" s="56" t="str">
        <f t="shared" si="257"/>
        <v/>
      </c>
      <c r="BR202" s="56" t="str">
        <f t="shared" si="257"/>
        <v/>
      </c>
      <c r="BS202" s="56"/>
    </row>
    <row r="203" ht="15.75" customHeight="1">
      <c r="A203" s="112"/>
      <c r="B203" s="143" t="s">
        <v>474</v>
      </c>
      <c r="C203" s="144" t="s">
        <v>74</v>
      </c>
      <c r="D203" s="271"/>
      <c r="E203" s="144" t="s">
        <v>467</v>
      </c>
      <c r="F203" s="144">
        <v>4.0</v>
      </c>
      <c r="G203" s="266">
        <v>110.0</v>
      </c>
      <c r="H203" s="147"/>
      <c r="I203" s="148"/>
      <c r="J203" s="149"/>
      <c r="K203" s="150"/>
      <c r="L203" s="151"/>
      <c r="M203" s="152"/>
      <c r="N203" s="153"/>
      <c r="O203" s="154"/>
      <c r="P203" s="155"/>
      <c r="Q203" s="156"/>
      <c r="R203" s="157"/>
      <c r="S203" s="234"/>
      <c r="T203" s="158"/>
      <c r="U203" s="227"/>
      <c r="V203" s="235">
        <f t="shared" si="248"/>
        <v>0</v>
      </c>
      <c r="W203" s="25">
        <f t="shared" si="249"/>
        <v>0</v>
      </c>
      <c r="X203" s="58">
        <f t="shared" si="250"/>
        <v>0</v>
      </c>
      <c r="Y203" s="58"/>
      <c r="Z203" s="58"/>
      <c r="AA203" s="58"/>
      <c r="AB203" s="58"/>
      <c r="AC203" s="58">
        <f>$X203*4</f>
        <v>0</v>
      </c>
      <c r="AD203" s="58"/>
      <c r="AE203" s="58"/>
      <c r="AF203" s="106"/>
      <c r="AG203" s="56"/>
      <c r="AH203" s="56"/>
      <c r="AI203" s="56"/>
      <c r="AJ203" s="228">
        <v>4.0</v>
      </c>
      <c r="AK203" s="56"/>
      <c r="AL203" s="56"/>
      <c r="AM203" s="56"/>
      <c r="AN203" s="56"/>
      <c r="AO203" s="56"/>
      <c r="AP203" s="56"/>
      <c r="AQ203" s="56"/>
      <c r="AR203" s="56"/>
      <c r="AS203" s="56"/>
      <c r="AT203" s="56"/>
      <c r="AU203" s="56"/>
      <c r="AV203" s="56"/>
      <c r="AW203" s="56"/>
      <c r="AX203" s="56"/>
      <c r="AY203" s="56"/>
      <c r="AZ203" s="104"/>
      <c r="BA203" s="56" t="str">
        <f t="shared" ref="BA203:BR203" si="258">IF(AG203="","",$X203*AG203)</f>
        <v/>
      </c>
      <c r="BB203" s="56" t="str">
        <f t="shared" si="258"/>
        <v/>
      </c>
      <c r="BC203" s="56" t="str">
        <f t="shared" si="258"/>
        <v/>
      </c>
      <c r="BD203" s="56">
        <f t="shared" si="258"/>
        <v>0</v>
      </c>
      <c r="BE203" s="56" t="str">
        <f t="shared" si="258"/>
        <v/>
      </c>
      <c r="BF203" s="56" t="str">
        <f t="shared" si="258"/>
        <v/>
      </c>
      <c r="BG203" s="56" t="str">
        <f t="shared" si="258"/>
        <v/>
      </c>
      <c r="BH203" s="56" t="str">
        <f t="shared" si="258"/>
        <v/>
      </c>
      <c r="BI203" s="56" t="str">
        <f t="shared" si="258"/>
        <v/>
      </c>
      <c r="BJ203" s="56" t="str">
        <f t="shared" si="258"/>
        <v/>
      </c>
      <c r="BK203" s="56" t="str">
        <f t="shared" si="258"/>
        <v/>
      </c>
      <c r="BL203" s="56" t="str">
        <f t="shared" si="258"/>
        <v/>
      </c>
      <c r="BM203" s="56" t="str">
        <f t="shared" si="258"/>
        <v/>
      </c>
      <c r="BN203" s="56" t="str">
        <f t="shared" si="258"/>
        <v/>
      </c>
      <c r="BO203" s="56" t="str">
        <f t="shared" si="258"/>
        <v/>
      </c>
      <c r="BP203" s="56" t="str">
        <f t="shared" si="258"/>
        <v/>
      </c>
      <c r="BQ203" s="56" t="str">
        <f t="shared" si="258"/>
        <v/>
      </c>
      <c r="BR203" s="56" t="str">
        <f t="shared" si="258"/>
        <v/>
      </c>
      <c r="BS203" s="56"/>
    </row>
    <row r="204" ht="10.5" customHeight="1">
      <c r="A204" s="248"/>
      <c r="B204" s="277"/>
      <c r="C204" s="66"/>
      <c r="D204" s="66"/>
      <c r="E204" s="220"/>
      <c r="F204" s="221"/>
      <c r="G204" s="66"/>
      <c r="H204" s="250"/>
      <c r="I204" s="250"/>
      <c r="J204" s="250"/>
      <c r="K204" s="250"/>
      <c r="L204" s="250"/>
      <c r="M204" s="250"/>
      <c r="N204" s="251"/>
      <c r="O204" s="250"/>
      <c r="P204" s="252"/>
      <c r="Q204" s="250"/>
      <c r="R204" s="250"/>
      <c r="S204" s="250"/>
      <c r="T204" s="250"/>
      <c r="U204" s="250"/>
      <c r="V204" s="253"/>
      <c r="W204" s="253"/>
      <c r="X204" s="268"/>
      <c r="Y204" s="221"/>
      <c r="Z204" s="221"/>
      <c r="AA204" s="221"/>
      <c r="AB204" s="221"/>
      <c r="AC204" s="221"/>
      <c r="AD204" s="221"/>
      <c r="AE204" s="254"/>
      <c r="AF204" s="255"/>
      <c r="AG204" s="256"/>
      <c r="AH204" s="256"/>
      <c r="AI204" s="256"/>
      <c r="AJ204" s="256"/>
      <c r="AK204" s="256"/>
      <c r="AL204" s="256"/>
      <c r="AM204" s="256"/>
      <c r="AN204" s="256"/>
      <c r="AO204" s="256"/>
      <c r="AP204" s="256"/>
      <c r="AQ204" s="256"/>
      <c r="AR204" s="256"/>
      <c r="AS204" s="256"/>
      <c r="AT204" s="256"/>
      <c r="AU204" s="256"/>
      <c r="AV204" s="256"/>
      <c r="AW204" s="256"/>
      <c r="AX204" s="256"/>
      <c r="AY204" s="256"/>
      <c r="AZ204" s="248"/>
      <c r="BA204" s="256"/>
      <c r="BB204" s="256"/>
      <c r="BC204" s="256"/>
      <c r="BD204" s="256"/>
      <c r="BE204" s="256"/>
      <c r="BF204" s="256"/>
      <c r="BG204" s="256"/>
      <c r="BH204" s="256"/>
      <c r="BI204" s="256"/>
      <c r="BJ204" s="256"/>
      <c r="BK204" s="256"/>
      <c r="BL204" s="256"/>
      <c r="BM204" s="256"/>
      <c r="BN204" s="256"/>
      <c r="BO204" s="256"/>
      <c r="BP204" s="256"/>
      <c r="BQ204" s="256"/>
      <c r="BR204" s="256"/>
      <c r="BS204" s="256"/>
    </row>
    <row r="205" ht="17.25" customHeight="1">
      <c r="A205" s="241" t="s">
        <v>475</v>
      </c>
      <c r="B205" s="110" t="s">
        <v>476</v>
      </c>
      <c r="C205" s="86" t="s">
        <v>72</v>
      </c>
      <c r="D205" s="269"/>
      <c r="E205" s="123" t="s">
        <v>477</v>
      </c>
      <c r="F205" s="123">
        <v>6.0</v>
      </c>
      <c r="G205" s="278">
        <v>82.5</v>
      </c>
      <c r="H205" s="127"/>
      <c r="I205" s="128"/>
      <c r="J205" s="129"/>
      <c r="K205" s="130"/>
      <c r="L205" s="131"/>
      <c r="M205" s="132"/>
      <c r="N205" s="133"/>
      <c r="O205" s="134"/>
      <c r="P205" s="135"/>
      <c r="Q205" s="136"/>
      <c r="R205" s="137"/>
      <c r="S205" s="242"/>
      <c r="T205" s="138"/>
      <c r="U205" s="227"/>
      <c r="V205" s="243">
        <f t="shared" ref="V205:V210" si="260">SUM(H205:U205)*G206</f>
        <v>0</v>
      </c>
      <c r="W205" s="25">
        <f t="shared" ref="W205:W210" si="261">SUM(H205:U205)*F205</f>
        <v>0</v>
      </c>
      <c r="X205" s="139">
        <f t="shared" ref="X205:X210" si="262">SUM(H205:U205)</f>
        <v>0</v>
      </c>
      <c r="Y205" s="139"/>
      <c r="Z205" s="139"/>
      <c r="AA205" s="139">
        <f t="shared" ref="AA205:AA207" si="263">$X205*6</f>
        <v>0</v>
      </c>
      <c r="AB205" s="139"/>
      <c r="AC205" s="139"/>
      <c r="AD205" s="139"/>
      <c r="AE205" s="139"/>
      <c r="AF205" s="106"/>
      <c r="AG205" s="56"/>
      <c r="AH205" s="228">
        <v>4.0</v>
      </c>
      <c r="AI205" s="228">
        <v>2.0</v>
      </c>
      <c r="AJ205" s="56"/>
      <c r="AK205" s="56"/>
      <c r="AL205" s="56"/>
      <c r="AM205" s="56"/>
      <c r="AN205" s="56"/>
      <c r="AO205" s="56"/>
      <c r="AP205" s="56"/>
      <c r="AQ205" s="56"/>
      <c r="AR205" s="56"/>
      <c r="AS205" s="56"/>
      <c r="AT205" s="56"/>
      <c r="AU205" s="56"/>
      <c r="AV205" s="56"/>
      <c r="AW205" s="56"/>
      <c r="AX205" s="56"/>
      <c r="AY205" s="56"/>
      <c r="AZ205" s="104"/>
      <c r="BA205" s="56" t="str">
        <f t="shared" ref="BA205:BR205" si="259">IF(AG205="","",$X205*AG205)</f>
        <v/>
      </c>
      <c r="BB205" s="56">
        <f t="shared" si="259"/>
        <v>0</v>
      </c>
      <c r="BC205" s="56">
        <f t="shared" si="259"/>
        <v>0</v>
      </c>
      <c r="BD205" s="56" t="str">
        <f t="shared" si="259"/>
        <v/>
      </c>
      <c r="BE205" s="56" t="str">
        <f t="shared" si="259"/>
        <v/>
      </c>
      <c r="BF205" s="56" t="str">
        <f t="shared" si="259"/>
        <v/>
      </c>
      <c r="BG205" s="56" t="str">
        <f t="shared" si="259"/>
        <v/>
      </c>
      <c r="BH205" s="56" t="str">
        <f t="shared" si="259"/>
        <v/>
      </c>
      <c r="BI205" s="56" t="str">
        <f t="shared" si="259"/>
        <v/>
      </c>
      <c r="BJ205" s="56" t="str">
        <f t="shared" si="259"/>
        <v/>
      </c>
      <c r="BK205" s="56" t="str">
        <f t="shared" si="259"/>
        <v/>
      </c>
      <c r="BL205" s="56" t="str">
        <f t="shared" si="259"/>
        <v/>
      </c>
      <c r="BM205" s="56" t="str">
        <f t="shared" si="259"/>
        <v/>
      </c>
      <c r="BN205" s="56" t="str">
        <f t="shared" si="259"/>
        <v/>
      </c>
      <c r="BO205" s="56" t="str">
        <f t="shared" si="259"/>
        <v/>
      </c>
      <c r="BP205" s="56" t="str">
        <f t="shared" si="259"/>
        <v/>
      </c>
      <c r="BQ205" s="56" t="str">
        <f t="shared" si="259"/>
        <v/>
      </c>
      <c r="BR205" s="56" t="str">
        <f t="shared" si="259"/>
        <v/>
      </c>
      <c r="BS205" s="56"/>
    </row>
    <row r="206" ht="16.5" customHeight="1">
      <c r="A206" s="107"/>
      <c r="B206" s="110" t="s">
        <v>478</v>
      </c>
      <c r="C206" s="86" t="s">
        <v>72</v>
      </c>
      <c r="D206" s="270"/>
      <c r="E206" s="86" t="s">
        <v>477</v>
      </c>
      <c r="F206" s="86">
        <v>6.0</v>
      </c>
      <c r="G206" s="279">
        <v>82.5</v>
      </c>
      <c r="H206" s="90"/>
      <c r="I206" s="91"/>
      <c r="J206" s="109"/>
      <c r="K206" s="93"/>
      <c r="L206" s="94"/>
      <c r="M206" s="95"/>
      <c r="N206" s="96"/>
      <c r="O206" s="97"/>
      <c r="P206" s="98"/>
      <c r="Q206" s="99"/>
      <c r="R206" s="100"/>
      <c r="S206" s="226"/>
      <c r="T206" s="101"/>
      <c r="U206" s="227"/>
      <c r="V206" s="23">
        <f t="shared" si="260"/>
        <v>0</v>
      </c>
      <c r="W206" s="25">
        <f t="shared" si="261"/>
        <v>0</v>
      </c>
      <c r="X206" s="56">
        <f t="shared" si="262"/>
        <v>0</v>
      </c>
      <c r="Y206" s="56"/>
      <c r="Z206" s="56"/>
      <c r="AA206" s="56">
        <f t="shared" si="263"/>
        <v>0</v>
      </c>
      <c r="AB206" s="56"/>
      <c r="AC206" s="56"/>
      <c r="AD206" s="56"/>
      <c r="AE206" s="56"/>
      <c r="AF206" s="106"/>
      <c r="AG206" s="228">
        <v>1.0</v>
      </c>
      <c r="AH206" s="228">
        <v>3.0</v>
      </c>
      <c r="AI206" s="228">
        <v>2.0</v>
      </c>
      <c r="AJ206" s="56"/>
      <c r="AK206" s="56"/>
      <c r="AL206" s="56"/>
      <c r="AM206" s="56"/>
      <c r="AN206" s="56"/>
      <c r="AO206" s="56"/>
      <c r="AP206" s="56"/>
      <c r="AQ206" s="56"/>
      <c r="AR206" s="56"/>
      <c r="AS206" s="56"/>
      <c r="AT206" s="56"/>
      <c r="AU206" s="56"/>
      <c r="AV206" s="56"/>
      <c r="AW206" s="56"/>
      <c r="AX206" s="228">
        <v>6.0</v>
      </c>
      <c r="AY206" s="228"/>
      <c r="AZ206" s="104"/>
      <c r="BA206" s="56">
        <f t="shared" ref="BA206:BR206" si="264">IF(AG206="","",$X206*AG206)</f>
        <v>0</v>
      </c>
      <c r="BB206" s="56">
        <f t="shared" si="264"/>
        <v>0</v>
      </c>
      <c r="BC206" s="56">
        <f t="shared" si="264"/>
        <v>0</v>
      </c>
      <c r="BD206" s="56" t="str">
        <f t="shared" si="264"/>
        <v/>
      </c>
      <c r="BE206" s="56" t="str">
        <f t="shared" si="264"/>
        <v/>
      </c>
      <c r="BF206" s="56" t="str">
        <f t="shared" si="264"/>
        <v/>
      </c>
      <c r="BG206" s="56" t="str">
        <f t="shared" si="264"/>
        <v/>
      </c>
      <c r="BH206" s="56" t="str">
        <f t="shared" si="264"/>
        <v/>
      </c>
      <c r="BI206" s="56" t="str">
        <f t="shared" si="264"/>
        <v/>
      </c>
      <c r="BJ206" s="56" t="str">
        <f t="shared" si="264"/>
        <v/>
      </c>
      <c r="BK206" s="56" t="str">
        <f t="shared" si="264"/>
        <v/>
      </c>
      <c r="BL206" s="56" t="str">
        <f t="shared" si="264"/>
        <v/>
      </c>
      <c r="BM206" s="56" t="str">
        <f t="shared" si="264"/>
        <v/>
      </c>
      <c r="BN206" s="56" t="str">
        <f t="shared" si="264"/>
        <v/>
      </c>
      <c r="BO206" s="56" t="str">
        <f t="shared" si="264"/>
        <v/>
      </c>
      <c r="BP206" s="56" t="str">
        <f t="shared" si="264"/>
        <v/>
      </c>
      <c r="BQ206" s="56" t="str">
        <f t="shared" si="264"/>
        <v/>
      </c>
      <c r="BR206" s="56">
        <f t="shared" si="264"/>
        <v>0</v>
      </c>
      <c r="BS206" s="56"/>
    </row>
    <row r="207" ht="17.25" customHeight="1">
      <c r="A207" s="107"/>
      <c r="B207" s="110" t="s">
        <v>479</v>
      </c>
      <c r="C207" s="86" t="s">
        <v>72</v>
      </c>
      <c r="D207" s="270"/>
      <c r="E207" s="86" t="s">
        <v>477</v>
      </c>
      <c r="F207" s="86">
        <v>6.0</v>
      </c>
      <c r="G207" s="279">
        <v>82.5</v>
      </c>
      <c r="H207" s="90"/>
      <c r="I207" s="91"/>
      <c r="J207" s="109"/>
      <c r="K207" s="93"/>
      <c r="L207" s="94"/>
      <c r="M207" s="95"/>
      <c r="N207" s="96"/>
      <c r="O207" s="97"/>
      <c r="P207" s="98"/>
      <c r="Q207" s="99"/>
      <c r="R207" s="100"/>
      <c r="S207" s="226"/>
      <c r="T207" s="101"/>
      <c r="U207" s="227"/>
      <c r="V207" s="23">
        <f t="shared" si="260"/>
        <v>0</v>
      </c>
      <c r="W207" s="25">
        <f t="shared" si="261"/>
        <v>0</v>
      </c>
      <c r="X207" s="56">
        <f t="shared" si="262"/>
        <v>0</v>
      </c>
      <c r="Y207" s="56"/>
      <c r="Z207" s="56"/>
      <c r="AA207" s="56">
        <f t="shared" si="263"/>
        <v>0</v>
      </c>
      <c r="AB207" s="56"/>
      <c r="AC207" s="56"/>
      <c r="AD207" s="56"/>
      <c r="AE207" s="56"/>
      <c r="AF207" s="106"/>
      <c r="AG207" s="228">
        <v>3.0</v>
      </c>
      <c r="AH207" s="228">
        <v>2.0</v>
      </c>
      <c r="AI207" s="228">
        <v>1.0</v>
      </c>
      <c r="AJ207" s="56"/>
      <c r="AK207" s="56"/>
      <c r="AL207" s="56"/>
      <c r="AM207" s="56"/>
      <c r="AN207" s="56"/>
      <c r="AO207" s="56"/>
      <c r="AP207" s="56"/>
      <c r="AQ207" s="56"/>
      <c r="AR207" s="56"/>
      <c r="AS207" s="56"/>
      <c r="AT207" s="56"/>
      <c r="AU207" s="56"/>
      <c r="AV207" s="56"/>
      <c r="AW207" s="56"/>
      <c r="AX207" s="228">
        <v>6.0</v>
      </c>
      <c r="AY207" s="228"/>
      <c r="AZ207" s="104"/>
      <c r="BA207" s="56">
        <f t="shared" ref="BA207:BR207" si="265">IF(AG207="","",$X207*AG207)</f>
        <v>0</v>
      </c>
      <c r="BB207" s="56">
        <f t="shared" si="265"/>
        <v>0</v>
      </c>
      <c r="BC207" s="56">
        <f t="shared" si="265"/>
        <v>0</v>
      </c>
      <c r="BD207" s="56" t="str">
        <f t="shared" si="265"/>
        <v/>
      </c>
      <c r="BE207" s="56" t="str">
        <f t="shared" si="265"/>
        <v/>
      </c>
      <c r="BF207" s="56" t="str">
        <f t="shared" si="265"/>
        <v/>
      </c>
      <c r="BG207" s="56" t="str">
        <f t="shared" si="265"/>
        <v/>
      </c>
      <c r="BH207" s="56" t="str">
        <f t="shared" si="265"/>
        <v/>
      </c>
      <c r="BI207" s="56" t="str">
        <f t="shared" si="265"/>
        <v/>
      </c>
      <c r="BJ207" s="56" t="str">
        <f t="shared" si="265"/>
        <v/>
      </c>
      <c r="BK207" s="56" t="str">
        <f t="shared" si="265"/>
        <v/>
      </c>
      <c r="BL207" s="56" t="str">
        <f t="shared" si="265"/>
        <v/>
      </c>
      <c r="BM207" s="56" t="str">
        <f t="shared" si="265"/>
        <v/>
      </c>
      <c r="BN207" s="56" t="str">
        <f t="shared" si="265"/>
        <v/>
      </c>
      <c r="BO207" s="56" t="str">
        <f t="shared" si="265"/>
        <v/>
      </c>
      <c r="BP207" s="56" t="str">
        <f t="shared" si="265"/>
        <v/>
      </c>
      <c r="BQ207" s="56" t="str">
        <f t="shared" si="265"/>
        <v/>
      </c>
      <c r="BR207" s="56">
        <f t="shared" si="265"/>
        <v>0</v>
      </c>
      <c r="BS207" s="56"/>
    </row>
    <row r="208" ht="17.25" customHeight="1">
      <c r="A208" s="107"/>
      <c r="B208" s="110" t="s">
        <v>480</v>
      </c>
      <c r="C208" s="86" t="s">
        <v>72</v>
      </c>
      <c r="D208" s="270"/>
      <c r="E208" s="86" t="s">
        <v>477</v>
      </c>
      <c r="F208" s="86">
        <v>26.0</v>
      </c>
      <c r="G208" s="279">
        <v>170.0</v>
      </c>
      <c r="H208" s="90"/>
      <c r="I208" s="91"/>
      <c r="J208" s="109"/>
      <c r="K208" s="93"/>
      <c r="L208" s="94"/>
      <c r="M208" s="95"/>
      <c r="N208" s="96"/>
      <c r="O208" s="97"/>
      <c r="P208" s="98"/>
      <c r="Q208" s="99"/>
      <c r="R208" s="100"/>
      <c r="S208" s="226"/>
      <c r="T208" s="101"/>
      <c r="U208" s="227"/>
      <c r="V208" s="23">
        <f t="shared" si="260"/>
        <v>0</v>
      </c>
      <c r="W208" s="25">
        <f t="shared" si="261"/>
        <v>0</v>
      </c>
      <c r="X208" s="56">
        <f t="shared" si="262"/>
        <v>0</v>
      </c>
      <c r="Y208" s="56"/>
      <c r="Z208" s="56"/>
      <c r="AA208" s="56">
        <f>$X208*26</f>
        <v>0</v>
      </c>
      <c r="AB208" s="56"/>
      <c r="AC208" s="56"/>
      <c r="AD208" s="56"/>
      <c r="AE208" s="56"/>
      <c r="AF208" s="106"/>
      <c r="AG208" s="228">
        <v>26.0</v>
      </c>
      <c r="AH208" s="56"/>
      <c r="AI208" s="56"/>
      <c r="AJ208" s="56"/>
      <c r="AK208" s="56"/>
      <c r="AL208" s="56"/>
      <c r="AM208" s="56"/>
      <c r="AN208" s="56"/>
      <c r="AO208" s="56"/>
      <c r="AP208" s="56"/>
      <c r="AQ208" s="56"/>
      <c r="AR208" s="56"/>
      <c r="AS208" s="56"/>
      <c r="AT208" s="56"/>
      <c r="AU208" s="56"/>
      <c r="AV208" s="56"/>
      <c r="AW208" s="56"/>
      <c r="AX208" s="56"/>
      <c r="AY208" s="56"/>
      <c r="AZ208" s="104"/>
      <c r="BA208" s="56">
        <f t="shared" ref="BA208:BR208" si="266">IF(AG208="","",$X208*AG208)</f>
        <v>0</v>
      </c>
      <c r="BB208" s="56" t="str">
        <f t="shared" si="266"/>
        <v/>
      </c>
      <c r="BC208" s="56" t="str">
        <f t="shared" si="266"/>
        <v/>
      </c>
      <c r="BD208" s="56" t="str">
        <f t="shared" si="266"/>
        <v/>
      </c>
      <c r="BE208" s="56" t="str">
        <f t="shared" si="266"/>
        <v/>
      </c>
      <c r="BF208" s="56" t="str">
        <f t="shared" si="266"/>
        <v/>
      </c>
      <c r="BG208" s="56" t="str">
        <f t="shared" si="266"/>
        <v/>
      </c>
      <c r="BH208" s="56" t="str">
        <f t="shared" si="266"/>
        <v/>
      </c>
      <c r="BI208" s="56" t="str">
        <f t="shared" si="266"/>
        <v/>
      </c>
      <c r="BJ208" s="56" t="str">
        <f t="shared" si="266"/>
        <v/>
      </c>
      <c r="BK208" s="56" t="str">
        <f t="shared" si="266"/>
        <v/>
      </c>
      <c r="BL208" s="56" t="str">
        <f t="shared" si="266"/>
        <v/>
      </c>
      <c r="BM208" s="56" t="str">
        <f t="shared" si="266"/>
        <v/>
      </c>
      <c r="BN208" s="56" t="str">
        <f t="shared" si="266"/>
        <v/>
      </c>
      <c r="BO208" s="56" t="str">
        <f t="shared" si="266"/>
        <v/>
      </c>
      <c r="BP208" s="56" t="str">
        <f t="shared" si="266"/>
        <v/>
      </c>
      <c r="BQ208" s="56" t="str">
        <f t="shared" si="266"/>
        <v/>
      </c>
      <c r="BR208" s="56" t="str">
        <f t="shared" si="266"/>
        <v/>
      </c>
      <c r="BS208" s="56"/>
    </row>
    <row r="209" ht="17.25" customHeight="1">
      <c r="A209" s="107"/>
      <c r="B209" s="110" t="s">
        <v>481</v>
      </c>
      <c r="C209" s="86" t="s">
        <v>73</v>
      </c>
      <c r="D209" s="270"/>
      <c r="E209" s="86" t="s">
        <v>477</v>
      </c>
      <c r="F209" s="86">
        <v>10.0</v>
      </c>
      <c r="G209" s="279">
        <v>180.0</v>
      </c>
      <c r="H209" s="90"/>
      <c r="I209" s="91"/>
      <c r="J209" s="109"/>
      <c r="K209" s="93"/>
      <c r="L209" s="94"/>
      <c r="M209" s="95"/>
      <c r="N209" s="96"/>
      <c r="O209" s="97"/>
      <c r="P209" s="98"/>
      <c r="Q209" s="99"/>
      <c r="R209" s="100"/>
      <c r="S209" s="226"/>
      <c r="T209" s="101"/>
      <c r="U209" s="227"/>
      <c r="V209" s="23">
        <f t="shared" si="260"/>
        <v>0</v>
      </c>
      <c r="W209" s="25">
        <f t="shared" si="261"/>
        <v>0</v>
      </c>
      <c r="X209" s="56">
        <f t="shared" si="262"/>
        <v>0</v>
      </c>
      <c r="Y209" s="56"/>
      <c r="Z209" s="56"/>
      <c r="AA209" s="56"/>
      <c r="AB209" s="56">
        <f t="shared" ref="AB209:AB210" si="268">$X209*10</f>
        <v>0</v>
      </c>
      <c r="AC209" s="56"/>
      <c r="AD209" s="56"/>
      <c r="AE209" s="56"/>
      <c r="AF209" s="106"/>
      <c r="AG209" s="56"/>
      <c r="AH209" s="56"/>
      <c r="AI209" s="228">
        <v>10.0</v>
      </c>
      <c r="AJ209" s="56"/>
      <c r="AK209" s="56"/>
      <c r="AL209" s="56"/>
      <c r="AM209" s="56"/>
      <c r="AN209" s="56"/>
      <c r="AO209" s="56"/>
      <c r="AP209" s="56"/>
      <c r="AQ209" s="56"/>
      <c r="AR209" s="56"/>
      <c r="AS209" s="56"/>
      <c r="AT209" s="56"/>
      <c r="AU209" s="56"/>
      <c r="AV209" s="56"/>
      <c r="AW209" s="56"/>
      <c r="AX209" s="228">
        <v>10.0</v>
      </c>
      <c r="AY209" s="228"/>
      <c r="AZ209" s="104"/>
      <c r="BA209" s="56" t="str">
        <f t="shared" ref="BA209:BR209" si="267">IF(AG209="","",$X209*AG209)</f>
        <v/>
      </c>
      <c r="BB209" s="56" t="str">
        <f t="shared" si="267"/>
        <v/>
      </c>
      <c r="BC209" s="56">
        <f t="shared" si="267"/>
        <v>0</v>
      </c>
      <c r="BD209" s="56" t="str">
        <f t="shared" si="267"/>
        <v/>
      </c>
      <c r="BE209" s="56" t="str">
        <f t="shared" si="267"/>
        <v/>
      </c>
      <c r="BF209" s="56" t="str">
        <f t="shared" si="267"/>
        <v/>
      </c>
      <c r="BG209" s="56" t="str">
        <f t="shared" si="267"/>
        <v/>
      </c>
      <c r="BH209" s="56" t="str">
        <f t="shared" si="267"/>
        <v/>
      </c>
      <c r="BI209" s="56" t="str">
        <f t="shared" si="267"/>
        <v/>
      </c>
      <c r="BJ209" s="56" t="str">
        <f t="shared" si="267"/>
        <v/>
      </c>
      <c r="BK209" s="56" t="str">
        <f t="shared" si="267"/>
        <v/>
      </c>
      <c r="BL209" s="56" t="str">
        <f t="shared" si="267"/>
        <v/>
      </c>
      <c r="BM209" s="56" t="str">
        <f t="shared" si="267"/>
        <v/>
      </c>
      <c r="BN209" s="56" t="str">
        <f t="shared" si="267"/>
        <v/>
      </c>
      <c r="BO209" s="56" t="str">
        <f t="shared" si="267"/>
        <v/>
      </c>
      <c r="BP209" s="56" t="str">
        <f t="shared" si="267"/>
        <v/>
      </c>
      <c r="BQ209" s="56" t="str">
        <f t="shared" si="267"/>
        <v/>
      </c>
      <c r="BR209" s="56">
        <f t="shared" si="267"/>
        <v>0</v>
      </c>
      <c r="BS209" s="56"/>
    </row>
    <row r="210" ht="19.5" customHeight="1">
      <c r="A210" s="112"/>
      <c r="B210" s="110" t="s">
        <v>482</v>
      </c>
      <c r="C210" s="86" t="s">
        <v>73</v>
      </c>
      <c r="D210" s="270"/>
      <c r="E210" s="86" t="s">
        <v>477</v>
      </c>
      <c r="F210" s="86">
        <v>10.0</v>
      </c>
      <c r="G210" s="280">
        <v>180.0</v>
      </c>
      <c r="H210" s="147"/>
      <c r="I210" s="148"/>
      <c r="J210" s="149"/>
      <c r="K210" s="150"/>
      <c r="L210" s="151"/>
      <c r="M210" s="152"/>
      <c r="N210" s="153"/>
      <c r="O210" s="154"/>
      <c r="P210" s="155"/>
      <c r="Q210" s="156"/>
      <c r="R210" s="157"/>
      <c r="S210" s="234"/>
      <c r="T210" s="158"/>
      <c r="U210" s="227"/>
      <c r="V210" s="235">
        <f t="shared" si="260"/>
        <v>0</v>
      </c>
      <c r="W210" s="25">
        <f t="shared" si="261"/>
        <v>0</v>
      </c>
      <c r="X210" s="58">
        <f t="shared" si="262"/>
        <v>0</v>
      </c>
      <c r="Y210" s="58"/>
      <c r="Z210" s="58"/>
      <c r="AA210" s="58"/>
      <c r="AB210" s="58">
        <f t="shared" si="268"/>
        <v>0</v>
      </c>
      <c r="AC210" s="58"/>
      <c r="AD210" s="58"/>
      <c r="AE210" s="58"/>
      <c r="AF210" s="106"/>
      <c r="AG210" s="56"/>
      <c r="AH210" s="228">
        <v>3.0</v>
      </c>
      <c r="AI210" s="228">
        <v>7.0</v>
      </c>
      <c r="AJ210" s="56"/>
      <c r="AK210" s="56"/>
      <c r="AL210" s="56"/>
      <c r="AM210" s="56"/>
      <c r="AN210" s="56"/>
      <c r="AO210" s="56"/>
      <c r="AP210" s="56"/>
      <c r="AQ210" s="56"/>
      <c r="AR210" s="56"/>
      <c r="AS210" s="56"/>
      <c r="AT210" s="56"/>
      <c r="AU210" s="56"/>
      <c r="AV210" s="56"/>
      <c r="AW210" s="56"/>
      <c r="AX210" s="228">
        <v>10.0</v>
      </c>
      <c r="AY210" s="228"/>
      <c r="AZ210" s="104"/>
      <c r="BA210" s="56" t="str">
        <f t="shared" ref="BA210:BR210" si="269">IF(AG210="","",$X210*AG210)</f>
        <v/>
      </c>
      <c r="BB210" s="56">
        <f t="shared" si="269"/>
        <v>0</v>
      </c>
      <c r="BC210" s="56">
        <f t="shared" si="269"/>
        <v>0</v>
      </c>
      <c r="BD210" s="56" t="str">
        <f t="shared" si="269"/>
        <v/>
      </c>
      <c r="BE210" s="56" t="str">
        <f t="shared" si="269"/>
        <v/>
      </c>
      <c r="BF210" s="56" t="str">
        <f t="shared" si="269"/>
        <v/>
      </c>
      <c r="BG210" s="56" t="str">
        <f t="shared" si="269"/>
        <v/>
      </c>
      <c r="BH210" s="56" t="str">
        <f t="shared" si="269"/>
        <v/>
      </c>
      <c r="BI210" s="56" t="str">
        <f t="shared" si="269"/>
        <v/>
      </c>
      <c r="BJ210" s="56" t="str">
        <f t="shared" si="269"/>
        <v/>
      </c>
      <c r="BK210" s="56" t="str">
        <f t="shared" si="269"/>
        <v/>
      </c>
      <c r="BL210" s="56" t="str">
        <f t="shared" si="269"/>
        <v/>
      </c>
      <c r="BM210" s="56" t="str">
        <f t="shared" si="269"/>
        <v/>
      </c>
      <c r="BN210" s="56" t="str">
        <f t="shared" si="269"/>
        <v/>
      </c>
      <c r="BO210" s="56" t="str">
        <f t="shared" si="269"/>
        <v/>
      </c>
      <c r="BP210" s="56" t="str">
        <f t="shared" si="269"/>
        <v/>
      </c>
      <c r="BQ210" s="56" t="str">
        <f t="shared" si="269"/>
        <v/>
      </c>
      <c r="BR210" s="56">
        <f t="shared" si="269"/>
        <v>0</v>
      </c>
      <c r="BS210" s="56"/>
    </row>
    <row r="211" ht="12.75" customHeight="1">
      <c r="G211" s="280"/>
      <c r="H211" s="200">
        <f t="shared" ref="H211:AE211" si="270">SUM(H3:H210)</f>
        <v>0</v>
      </c>
      <c r="I211" s="200">
        <f t="shared" si="270"/>
        <v>0</v>
      </c>
      <c r="J211" s="200">
        <f t="shared" si="270"/>
        <v>0</v>
      </c>
      <c r="K211" s="200">
        <f t="shared" si="270"/>
        <v>0</v>
      </c>
      <c r="L211" s="200">
        <f t="shared" si="270"/>
        <v>0</v>
      </c>
      <c r="M211" s="200">
        <f t="shared" si="270"/>
        <v>0</v>
      </c>
      <c r="N211" s="200">
        <f t="shared" si="270"/>
        <v>0</v>
      </c>
      <c r="O211" s="200">
        <f t="shared" si="270"/>
        <v>0</v>
      </c>
      <c r="P211" s="200">
        <f t="shared" si="270"/>
        <v>0</v>
      </c>
      <c r="Q211" s="200">
        <f t="shared" si="270"/>
        <v>0</v>
      </c>
      <c r="R211" s="200">
        <f t="shared" si="270"/>
        <v>0</v>
      </c>
      <c r="S211" s="200">
        <f t="shared" si="270"/>
        <v>0</v>
      </c>
      <c r="T211" s="200">
        <f t="shared" si="270"/>
        <v>0</v>
      </c>
      <c r="U211" s="200">
        <f t="shared" si="270"/>
        <v>0</v>
      </c>
      <c r="V211" s="281">
        <f t="shared" si="270"/>
        <v>0</v>
      </c>
      <c r="W211" s="202">
        <f t="shared" si="270"/>
        <v>0</v>
      </c>
      <c r="X211" s="200">
        <f t="shared" si="270"/>
        <v>0</v>
      </c>
      <c r="Y211" s="200">
        <f t="shared" si="270"/>
        <v>0</v>
      </c>
      <c r="Z211" s="200">
        <f t="shared" si="270"/>
        <v>0</v>
      </c>
      <c r="AA211" s="200">
        <f t="shared" si="270"/>
        <v>0</v>
      </c>
      <c r="AB211" s="200">
        <f t="shared" si="270"/>
        <v>0</v>
      </c>
      <c r="AC211" s="200">
        <f t="shared" si="270"/>
        <v>0</v>
      </c>
      <c r="AD211" s="200">
        <f t="shared" si="270"/>
        <v>0</v>
      </c>
      <c r="AE211" s="282">
        <f t="shared" si="270"/>
        <v>0</v>
      </c>
      <c r="AF211" s="106"/>
      <c r="BA211" s="56">
        <f t="shared" ref="BA211:BS211" si="271">SUM(BA3:BA210)</f>
        <v>0</v>
      </c>
      <c r="BB211" s="56">
        <f t="shared" si="271"/>
        <v>0</v>
      </c>
      <c r="BC211" s="56">
        <f t="shared" si="271"/>
        <v>0</v>
      </c>
      <c r="BD211" s="56">
        <f t="shared" si="271"/>
        <v>0</v>
      </c>
      <c r="BE211" s="56">
        <f t="shared" si="271"/>
        <v>0</v>
      </c>
      <c r="BF211" s="56">
        <f t="shared" si="271"/>
        <v>0</v>
      </c>
      <c r="BG211" s="56">
        <f t="shared" si="271"/>
        <v>0</v>
      </c>
      <c r="BH211" s="56">
        <f t="shared" si="271"/>
        <v>0</v>
      </c>
      <c r="BI211" s="56">
        <f t="shared" si="271"/>
        <v>0</v>
      </c>
      <c r="BJ211" s="56">
        <f t="shared" si="271"/>
        <v>0</v>
      </c>
      <c r="BK211" s="56">
        <f t="shared" si="271"/>
        <v>0</v>
      </c>
      <c r="BL211" s="56">
        <f t="shared" si="271"/>
        <v>0</v>
      </c>
      <c r="BM211" s="56">
        <f t="shared" si="271"/>
        <v>0</v>
      </c>
      <c r="BN211" s="56">
        <f t="shared" si="271"/>
        <v>0</v>
      </c>
      <c r="BO211" s="56">
        <f t="shared" si="271"/>
        <v>0</v>
      </c>
      <c r="BP211" s="56">
        <f t="shared" si="271"/>
        <v>0</v>
      </c>
      <c r="BQ211" s="56">
        <f t="shared" si="271"/>
        <v>0</v>
      </c>
      <c r="BR211" s="56">
        <f t="shared" si="271"/>
        <v>0</v>
      </c>
      <c r="BS211" s="56">
        <f t="shared" si="271"/>
        <v>0</v>
      </c>
    </row>
    <row r="212" ht="12.75" customHeight="1">
      <c r="G212" s="283" t="s">
        <v>77</v>
      </c>
      <c r="AF212" s="106"/>
    </row>
    <row r="213" ht="12.75" customHeight="1">
      <c r="B213" s="284" t="s">
        <v>483</v>
      </c>
      <c r="C213" s="13"/>
      <c r="H213" s="285" t="s">
        <v>216</v>
      </c>
      <c r="I213" s="13"/>
      <c r="J213" s="13"/>
      <c r="K213" s="13"/>
      <c r="L213" s="13"/>
      <c r="M213" s="13"/>
      <c r="N213" s="13"/>
      <c r="O213" s="13"/>
      <c r="P213" s="13"/>
      <c r="Q213" s="13"/>
      <c r="R213" s="13"/>
      <c r="S213" s="13"/>
      <c r="T213" s="13"/>
      <c r="U213" s="13"/>
      <c r="Y213" s="285" t="s">
        <v>217</v>
      </c>
      <c r="Z213" s="13"/>
      <c r="AA213" s="13"/>
      <c r="AB213" s="13"/>
      <c r="AC213" s="13"/>
      <c r="AD213" s="13"/>
      <c r="AE213" s="13"/>
      <c r="AF213" s="14"/>
    </row>
    <row r="214" ht="12.75" customHeight="1"/>
    <row r="215" ht="44.25" customHeight="1">
      <c r="B215" s="215" t="s">
        <v>218</v>
      </c>
      <c r="C215" s="286">
        <f>V211</f>
        <v>0</v>
      </c>
      <c r="E215" s="287"/>
      <c r="H215" s="67" t="s">
        <v>88</v>
      </c>
      <c r="I215" s="68" t="s">
        <v>89</v>
      </c>
      <c r="J215" s="69" t="s">
        <v>90</v>
      </c>
      <c r="K215" s="70" t="s">
        <v>91</v>
      </c>
      <c r="L215" s="71" t="s">
        <v>92</v>
      </c>
      <c r="M215" s="72" t="s">
        <v>93</v>
      </c>
      <c r="N215" s="73" t="s">
        <v>94</v>
      </c>
      <c r="O215" s="74" t="s">
        <v>95</v>
      </c>
      <c r="P215" s="75" t="s">
        <v>96</v>
      </c>
      <c r="Q215" s="76" t="s">
        <v>97</v>
      </c>
      <c r="R215" s="77" t="s">
        <v>98</v>
      </c>
      <c r="S215" s="223" t="s">
        <v>224</v>
      </c>
      <c r="T215" s="78" t="s">
        <v>99</v>
      </c>
      <c r="U215" s="71" t="s">
        <v>225</v>
      </c>
      <c r="V215" s="211" t="s">
        <v>77</v>
      </c>
      <c r="Y215" s="212" t="s">
        <v>102</v>
      </c>
      <c r="Z215" s="212" t="s">
        <v>103</v>
      </c>
      <c r="AA215" s="212" t="s">
        <v>104</v>
      </c>
      <c r="AB215" s="212" t="s">
        <v>105</v>
      </c>
      <c r="AC215" s="212" t="s">
        <v>219</v>
      </c>
      <c r="AD215" s="212" t="s">
        <v>107</v>
      </c>
      <c r="AE215" s="213" t="s">
        <v>108</v>
      </c>
      <c r="AF215" s="49" t="s">
        <v>77</v>
      </c>
    </row>
    <row r="216" ht="12.75" customHeight="1">
      <c r="B216" s="215" t="s">
        <v>220</v>
      </c>
      <c r="C216" s="286">
        <f>C215*1.2</f>
        <v>0</v>
      </c>
      <c r="E216" s="17"/>
      <c r="F216" s="29"/>
      <c r="H216" s="214">
        <f t="shared" ref="H216:U216" si="272">SUMPRODUCT($F$3:$F$210,H3:H210)</f>
        <v>0</v>
      </c>
      <c r="I216" s="214">
        <f t="shared" si="272"/>
        <v>0</v>
      </c>
      <c r="J216" s="214">
        <f t="shared" si="272"/>
        <v>0</v>
      </c>
      <c r="K216" s="214">
        <f t="shared" si="272"/>
        <v>0</v>
      </c>
      <c r="L216" s="214">
        <f t="shared" si="272"/>
        <v>0</v>
      </c>
      <c r="M216" s="214">
        <f t="shared" si="272"/>
        <v>0</v>
      </c>
      <c r="N216" s="214">
        <f t="shared" si="272"/>
        <v>0</v>
      </c>
      <c r="O216" s="214">
        <f t="shared" si="272"/>
        <v>0</v>
      </c>
      <c r="P216" s="214">
        <f t="shared" si="272"/>
        <v>0</v>
      </c>
      <c r="Q216" s="214">
        <f t="shared" si="272"/>
        <v>0</v>
      </c>
      <c r="R216" s="214">
        <f t="shared" si="272"/>
        <v>0</v>
      </c>
      <c r="S216" s="214">
        <f t="shared" si="272"/>
        <v>0</v>
      </c>
      <c r="T216" s="214">
        <f t="shared" si="272"/>
        <v>0</v>
      </c>
      <c r="U216" s="214">
        <f t="shared" si="272"/>
        <v>0</v>
      </c>
      <c r="V216" s="214">
        <f>SUM(H216:U216)</f>
        <v>0</v>
      </c>
      <c r="Y216" s="214">
        <f t="shared" ref="Y216:AE216" si="273">Y211</f>
        <v>0</v>
      </c>
      <c r="Z216" s="214">
        <f t="shared" si="273"/>
        <v>0</v>
      </c>
      <c r="AA216" s="214">
        <f t="shared" si="273"/>
        <v>0</v>
      </c>
      <c r="AB216" s="214">
        <f t="shared" si="273"/>
        <v>0</v>
      </c>
      <c r="AC216" s="214">
        <f t="shared" si="273"/>
        <v>0</v>
      </c>
      <c r="AD216" s="214">
        <f t="shared" si="273"/>
        <v>0</v>
      </c>
      <c r="AE216" s="214">
        <f t="shared" si="273"/>
        <v>0</v>
      </c>
      <c r="AF216" s="214">
        <f>SUM(Y216:AE216)</f>
        <v>0</v>
      </c>
    </row>
    <row r="217" ht="12.75" customHeight="1">
      <c r="B217" s="215" t="s">
        <v>221</v>
      </c>
      <c r="C217" s="288">
        <f>W211</f>
        <v>0</v>
      </c>
      <c r="E217" s="17"/>
      <c r="F217" s="29"/>
      <c r="H217" s="52">
        <f t="shared" ref="H217:V217" si="274">IFERROR(H216/$V$216,0)</f>
        <v>0</v>
      </c>
      <c r="I217" s="52">
        <f t="shared" si="274"/>
        <v>0</v>
      </c>
      <c r="J217" s="52">
        <f t="shared" si="274"/>
        <v>0</v>
      </c>
      <c r="K217" s="52">
        <f t="shared" si="274"/>
        <v>0</v>
      </c>
      <c r="L217" s="52">
        <f t="shared" si="274"/>
        <v>0</v>
      </c>
      <c r="M217" s="52">
        <f t="shared" si="274"/>
        <v>0</v>
      </c>
      <c r="N217" s="52">
        <f t="shared" si="274"/>
        <v>0</v>
      </c>
      <c r="O217" s="52">
        <f t="shared" si="274"/>
        <v>0</v>
      </c>
      <c r="P217" s="52">
        <f t="shared" si="274"/>
        <v>0</v>
      </c>
      <c r="Q217" s="52">
        <f t="shared" si="274"/>
        <v>0</v>
      </c>
      <c r="R217" s="52">
        <f t="shared" si="274"/>
        <v>0</v>
      </c>
      <c r="S217" s="52">
        <f t="shared" si="274"/>
        <v>0</v>
      </c>
      <c r="T217" s="52">
        <f t="shared" si="274"/>
        <v>0</v>
      </c>
      <c r="U217" s="52">
        <f t="shared" si="274"/>
        <v>0</v>
      </c>
      <c r="V217" s="52">
        <f t="shared" si="274"/>
        <v>0</v>
      </c>
      <c r="Y217" s="52">
        <f t="shared" ref="Y217:AF217" si="275">IFERROR(Y216/$AF$216,0)</f>
        <v>0</v>
      </c>
      <c r="Z217" s="52">
        <f t="shared" si="275"/>
        <v>0</v>
      </c>
      <c r="AA217" s="52">
        <f t="shared" si="275"/>
        <v>0</v>
      </c>
      <c r="AB217" s="52">
        <f t="shared" si="275"/>
        <v>0</v>
      </c>
      <c r="AC217" s="52">
        <f t="shared" si="275"/>
        <v>0</v>
      </c>
      <c r="AD217" s="52">
        <f t="shared" si="275"/>
        <v>0</v>
      </c>
      <c r="AE217" s="52">
        <f t="shared" si="275"/>
        <v>0</v>
      </c>
      <c r="AF217" s="52">
        <f t="shared" si="275"/>
        <v>0</v>
      </c>
    </row>
    <row r="218" ht="12.75" customHeight="1">
      <c r="AF218" s="106"/>
    </row>
    <row r="219" ht="12.75" customHeight="1">
      <c r="H219" s="289" t="s">
        <v>78</v>
      </c>
      <c r="I219" s="290"/>
      <c r="J219" s="290"/>
      <c r="K219" s="290"/>
      <c r="L219" s="290"/>
      <c r="M219" s="290"/>
      <c r="N219" s="290"/>
      <c r="O219" s="290"/>
      <c r="P219" s="290"/>
      <c r="Q219" s="290"/>
      <c r="R219" s="290"/>
      <c r="S219" s="290"/>
      <c r="T219" s="290"/>
      <c r="U219" s="290"/>
      <c r="V219" s="290"/>
      <c r="W219" s="290"/>
      <c r="X219" s="290"/>
      <c r="Y219" s="290"/>
      <c r="Z219" s="290"/>
      <c r="AF219" s="106"/>
    </row>
    <row r="220" ht="12.75" customHeight="1">
      <c r="H220" s="81" t="s">
        <v>109</v>
      </c>
      <c r="I220" s="81" t="s">
        <v>110</v>
      </c>
      <c r="J220" s="81" t="s">
        <v>111</v>
      </c>
      <c r="K220" s="81" t="s">
        <v>112</v>
      </c>
      <c r="L220" s="81" t="s">
        <v>113</v>
      </c>
      <c r="M220" s="81" t="s">
        <v>114</v>
      </c>
      <c r="N220" s="81" t="s">
        <v>115</v>
      </c>
      <c r="O220" s="81" t="s">
        <v>116</v>
      </c>
      <c r="P220" s="81" t="s">
        <v>232</v>
      </c>
      <c r="Q220" s="81" t="s">
        <v>117</v>
      </c>
      <c r="R220" s="81" t="s">
        <v>233</v>
      </c>
      <c r="S220" s="81" t="s">
        <v>234</v>
      </c>
      <c r="T220" s="81" t="s">
        <v>235</v>
      </c>
      <c r="U220" s="81" t="s">
        <v>236</v>
      </c>
      <c r="V220" s="81" t="s">
        <v>237</v>
      </c>
      <c r="W220" s="81" t="s">
        <v>238</v>
      </c>
      <c r="X220" s="81" t="s">
        <v>62</v>
      </c>
      <c r="Y220" s="81" t="s">
        <v>64</v>
      </c>
      <c r="Z220" s="81" t="s">
        <v>67</v>
      </c>
      <c r="AF220" s="106"/>
    </row>
    <row r="221" ht="12.75" customHeight="1">
      <c r="H221" s="56">
        <f t="shared" ref="H221:Z221" si="276">BA211</f>
        <v>0</v>
      </c>
      <c r="I221" s="56">
        <f t="shared" si="276"/>
        <v>0</v>
      </c>
      <c r="J221" s="56">
        <f t="shared" si="276"/>
        <v>0</v>
      </c>
      <c r="K221" s="56">
        <f t="shared" si="276"/>
        <v>0</v>
      </c>
      <c r="L221" s="56">
        <f t="shared" si="276"/>
        <v>0</v>
      </c>
      <c r="M221" s="56">
        <f t="shared" si="276"/>
        <v>0</v>
      </c>
      <c r="N221" s="56">
        <f t="shared" si="276"/>
        <v>0</v>
      </c>
      <c r="O221" s="56">
        <f t="shared" si="276"/>
        <v>0</v>
      </c>
      <c r="P221" s="56">
        <f t="shared" si="276"/>
        <v>0</v>
      </c>
      <c r="Q221" s="56">
        <f t="shared" si="276"/>
        <v>0</v>
      </c>
      <c r="R221" s="56">
        <f t="shared" si="276"/>
        <v>0</v>
      </c>
      <c r="S221" s="56">
        <f t="shared" si="276"/>
        <v>0</v>
      </c>
      <c r="T221" s="56">
        <f t="shared" si="276"/>
        <v>0</v>
      </c>
      <c r="U221" s="56">
        <f t="shared" si="276"/>
        <v>0</v>
      </c>
      <c r="V221" s="56">
        <f t="shared" si="276"/>
        <v>0</v>
      </c>
      <c r="W221" s="56">
        <f t="shared" si="276"/>
        <v>0</v>
      </c>
      <c r="X221" s="56">
        <f t="shared" si="276"/>
        <v>0</v>
      </c>
      <c r="Y221" s="56">
        <f t="shared" si="276"/>
        <v>0</v>
      </c>
      <c r="Z221" s="56">
        <f t="shared" si="276"/>
        <v>0</v>
      </c>
      <c r="AF221" s="106"/>
    </row>
    <row r="222" ht="12.75" customHeight="1">
      <c r="AF222" s="106"/>
    </row>
    <row r="223" ht="12.75" customHeight="1">
      <c r="AF223" s="106"/>
    </row>
    <row r="224" ht="12.75" customHeight="1">
      <c r="AF224" s="106"/>
    </row>
    <row r="225" ht="12.75" customHeight="1">
      <c r="AF225" s="106"/>
    </row>
    <row r="226" ht="12.75" customHeight="1">
      <c r="AF226" s="106"/>
    </row>
    <row r="227" ht="12.75" customHeight="1">
      <c r="AF227" s="106"/>
    </row>
    <row r="228" ht="12.75" customHeight="1">
      <c r="AF228" s="106"/>
    </row>
    <row r="229" ht="12.75" customHeight="1">
      <c r="AF229" s="106"/>
    </row>
    <row r="230" ht="12.75" customHeight="1">
      <c r="AF230" s="106"/>
    </row>
    <row r="231" ht="12.75" customHeight="1">
      <c r="AF231" s="106"/>
    </row>
    <row r="232" ht="12.75" customHeight="1">
      <c r="AF232" s="106"/>
    </row>
    <row r="233" ht="12.75" customHeight="1">
      <c r="AF233" s="106"/>
    </row>
    <row r="234" ht="12.75" customHeight="1">
      <c r="AF234" s="106"/>
    </row>
    <row r="235" ht="12.75" customHeight="1">
      <c r="AF235" s="106"/>
    </row>
    <row r="236" ht="12.75" customHeight="1">
      <c r="AF236" s="106"/>
    </row>
    <row r="237" ht="12.75" customHeight="1">
      <c r="AF237" s="106"/>
    </row>
    <row r="238" ht="12.75" customHeight="1">
      <c r="AF238" s="106"/>
    </row>
    <row r="239" ht="12.75" customHeight="1">
      <c r="AF239" s="106"/>
    </row>
    <row r="240" ht="12.75" customHeight="1">
      <c r="AF240" s="106"/>
    </row>
    <row r="241" ht="12.75" customHeight="1">
      <c r="AF241" s="106"/>
    </row>
    <row r="242" ht="12.75" customHeight="1">
      <c r="AF242" s="106"/>
    </row>
    <row r="243" ht="12.75" customHeight="1">
      <c r="AF243" s="106"/>
    </row>
    <row r="244" ht="12.75" customHeight="1">
      <c r="AF244" s="106"/>
    </row>
    <row r="245" ht="12.75" customHeight="1">
      <c r="AF245" s="106"/>
    </row>
    <row r="246" ht="12.75" customHeight="1">
      <c r="AF246" s="106"/>
    </row>
    <row r="247" ht="12.75" customHeight="1">
      <c r="AF247" s="106"/>
    </row>
    <row r="248" ht="12.75" customHeight="1">
      <c r="AF248" s="106"/>
    </row>
    <row r="249" ht="12.75" customHeight="1">
      <c r="AF249" s="106"/>
    </row>
    <row r="250" ht="12.75" customHeight="1">
      <c r="AF250" s="106"/>
    </row>
    <row r="251" ht="12.75" customHeight="1">
      <c r="AF251" s="106"/>
    </row>
    <row r="252" ht="12.75" customHeight="1">
      <c r="AF252" s="106"/>
    </row>
    <row r="253" ht="12.75" customHeight="1">
      <c r="AF253" s="106"/>
    </row>
    <row r="254" ht="12.75" customHeight="1">
      <c r="AF254" s="106"/>
    </row>
    <row r="255" ht="12.75" customHeight="1">
      <c r="AF255" s="106"/>
    </row>
    <row r="256" ht="12.75" customHeight="1">
      <c r="AF256" s="106"/>
    </row>
    <row r="257" ht="12.75" customHeight="1">
      <c r="AF257" s="106"/>
    </row>
    <row r="258" ht="12.75" customHeight="1">
      <c r="AF258" s="106"/>
    </row>
    <row r="259" ht="12.75" customHeight="1">
      <c r="AF259" s="106"/>
    </row>
    <row r="260" ht="12.75" customHeight="1">
      <c r="AF260" s="106"/>
    </row>
    <row r="261" ht="12.75" customHeight="1">
      <c r="AF261" s="106"/>
    </row>
    <row r="262" ht="12.75" customHeight="1">
      <c r="AF262" s="106"/>
    </row>
    <row r="263" ht="12.75" customHeight="1">
      <c r="AF263" s="106"/>
    </row>
    <row r="264" ht="12.75" customHeight="1">
      <c r="AF264" s="106"/>
    </row>
    <row r="265" ht="12.75" customHeight="1">
      <c r="AF265" s="106"/>
    </row>
    <row r="266" ht="12.75" customHeight="1">
      <c r="AF266" s="106"/>
    </row>
    <row r="267" ht="12.75" customHeight="1">
      <c r="AF267" s="106"/>
    </row>
    <row r="268" ht="12.75" customHeight="1">
      <c r="AF268" s="106"/>
    </row>
    <row r="269" ht="12.75" customHeight="1">
      <c r="AF269" s="106"/>
    </row>
    <row r="270" ht="12.75" customHeight="1">
      <c r="AF270" s="106"/>
    </row>
    <row r="271" ht="12.75" customHeight="1">
      <c r="AF271" s="106"/>
    </row>
    <row r="272" ht="12.75" customHeight="1">
      <c r="AF272" s="106"/>
    </row>
    <row r="273" ht="12.75" customHeight="1">
      <c r="AF273" s="106"/>
    </row>
    <row r="274" ht="12.75" customHeight="1">
      <c r="AF274" s="106"/>
    </row>
    <row r="275" ht="12.75" customHeight="1">
      <c r="AF275" s="106"/>
    </row>
    <row r="276" ht="12.75" customHeight="1">
      <c r="AF276" s="106"/>
    </row>
    <row r="277" ht="12.75" customHeight="1">
      <c r="AF277" s="106"/>
    </row>
    <row r="278" ht="12.75" customHeight="1">
      <c r="AF278" s="106"/>
    </row>
    <row r="279" ht="12.75" customHeight="1">
      <c r="AF279" s="106"/>
    </row>
    <row r="280" ht="12.75" customHeight="1">
      <c r="AF280" s="106"/>
    </row>
    <row r="281" ht="12.75" customHeight="1">
      <c r="AF281" s="106"/>
    </row>
    <row r="282" ht="12.75" customHeight="1">
      <c r="AF282" s="106"/>
    </row>
    <row r="283" ht="12.75" customHeight="1">
      <c r="AF283" s="106"/>
    </row>
    <row r="284" ht="12.75" customHeight="1">
      <c r="AF284" s="106"/>
    </row>
    <row r="285" ht="12.75" customHeight="1">
      <c r="AF285" s="106"/>
    </row>
    <row r="286" ht="12.75" customHeight="1">
      <c r="AF286" s="106"/>
    </row>
    <row r="287" ht="12.75" customHeight="1">
      <c r="AF287" s="106"/>
    </row>
    <row r="288" ht="12.75" customHeight="1">
      <c r="AF288" s="106"/>
    </row>
    <row r="289" ht="12.75" customHeight="1">
      <c r="AF289" s="106"/>
    </row>
    <row r="290" ht="12.75" customHeight="1">
      <c r="AF290" s="106"/>
    </row>
    <row r="291" ht="12.75" customHeight="1">
      <c r="AF291" s="106"/>
    </row>
    <row r="292" ht="12.75" customHeight="1">
      <c r="AF292" s="106"/>
    </row>
    <row r="293" ht="12.75" customHeight="1">
      <c r="AF293" s="106"/>
    </row>
    <row r="294" ht="12.75" customHeight="1">
      <c r="AF294" s="106"/>
    </row>
    <row r="295" ht="12.75" customHeight="1">
      <c r="AF295" s="106"/>
    </row>
    <row r="296" ht="12.75" customHeight="1">
      <c r="AF296" s="106"/>
    </row>
    <row r="297" ht="12.75" customHeight="1">
      <c r="AF297" s="106"/>
    </row>
    <row r="298" ht="12.75" customHeight="1">
      <c r="AF298" s="106"/>
    </row>
    <row r="299" ht="12.75" customHeight="1">
      <c r="AF299" s="106"/>
    </row>
    <row r="300" ht="12.75" customHeight="1">
      <c r="AF300" s="106"/>
    </row>
    <row r="301" ht="12.75" customHeight="1">
      <c r="AF301" s="106"/>
    </row>
    <row r="302" ht="12.75" customHeight="1">
      <c r="AF302" s="106"/>
    </row>
    <row r="303" ht="12.75" customHeight="1">
      <c r="AF303" s="106"/>
    </row>
    <row r="304" ht="12.75" customHeight="1">
      <c r="AF304" s="106"/>
    </row>
    <row r="305" ht="12.75" customHeight="1">
      <c r="AF305" s="106"/>
    </row>
    <row r="306" ht="12.75" customHeight="1">
      <c r="AF306" s="106"/>
    </row>
    <row r="307" ht="12.75" customHeight="1">
      <c r="AF307" s="106"/>
    </row>
    <row r="308" ht="12.75" customHeight="1">
      <c r="AF308" s="106"/>
    </row>
    <row r="309" ht="12.75" customHeight="1">
      <c r="AF309" s="106"/>
    </row>
    <row r="310" ht="12.75" customHeight="1">
      <c r="AF310" s="106"/>
    </row>
    <row r="311" ht="12.75" customHeight="1">
      <c r="AF311" s="106"/>
    </row>
    <row r="312" ht="12.75" customHeight="1">
      <c r="AF312" s="106"/>
    </row>
    <row r="313" ht="12.75" customHeight="1">
      <c r="AF313" s="106"/>
    </row>
    <row r="314" ht="12.75" customHeight="1">
      <c r="AF314" s="106"/>
    </row>
    <row r="315" ht="12.75" customHeight="1">
      <c r="AF315" s="106"/>
    </row>
    <row r="316" ht="12.75" customHeight="1">
      <c r="AF316" s="106"/>
    </row>
    <row r="317" ht="12.75" customHeight="1">
      <c r="AF317" s="106"/>
    </row>
    <row r="318" ht="12.75" customHeight="1">
      <c r="AF318" s="106"/>
    </row>
    <row r="319" ht="12.75" customHeight="1">
      <c r="AF319" s="106"/>
    </row>
    <row r="320" ht="12.75" customHeight="1">
      <c r="AF320" s="106"/>
    </row>
    <row r="321" ht="12.75" customHeight="1">
      <c r="AF321" s="106"/>
    </row>
    <row r="322" ht="12.75" customHeight="1">
      <c r="AF322" s="106"/>
    </row>
    <row r="323" ht="12.75" customHeight="1">
      <c r="AF323" s="106"/>
    </row>
    <row r="324" ht="12.75" customHeight="1">
      <c r="AF324" s="106"/>
    </row>
    <row r="325" ht="12.75" customHeight="1">
      <c r="AF325" s="106"/>
    </row>
    <row r="326" ht="12.75" customHeight="1">
      <c r="AF326" s="106"/>
    </row>
    <row r="327" ht="12.75" customHeight="1">
      <c r="AF327" s="106"/>
    </row>
    <row r="328" ht="12.75" customHeight="1">
      <c r="AF328" s="106"/>
    </row>
    <row r="329" ht="12.75" customHeight="1">
      <c r="AF329" s="106"/>
    </row>
    <row r="330" ht="12.75" customHeight="1">
      <c r="AF330" s="106"/>
    </row>
    <row r="331" ht="12.75" customHeight="1">
      <c r="AF331" s="106"/>
    </row>
    <row r="332" ht="12.75" customHeight="1">
      <c r="AF332" s="106"/>
    </row>
    <row r="333" ht="12.75" customHeight="1">
      <c r="AF333" s="106"/>
    </row>
    <row r="334" ht="12.75" customHeight="1">
      <c r="AF334" s="106"/>
    </row>
    <row r="335" ht="12.75" customHeight="1">
      <c r="AF335" s="106"/>
    </row>
    <row r="336" ht="12.75" customHeight="1">
      <c r="AF336" s="106"/>
    </row>
    <row r="337" ht="12.75" customHeight="1">
      <c r="AF337" s="106"/>
    </row>
    <row r="338" ht="12.75" customHeight="1">
      <c r="AF338" s="106"/>
    </row>
    <row r="339" ht="12.75" customHeight="1">
      <c r="AF339" s="106"/>
    </row>
    <row r="340" ht="12.75" customHeight="1">
      <c r="AF340" s="106"/>
    </row>
    <row r="341" ht="12.75" customHeight="1">
      <c r="AF341" s="106"/>
    </row>
    <row r="342" ht="12.75" customHeight="1">
      <c r="AF342" s="106"/>
    </row>
    <row r="343" ht="12.75" customHeight="1">
      <c r="AF343" s="106"/>
    </row>
    <row r="344" ht="12.75" customHeight="1">
      <c r="AF344" s="106"/>
    </row>
    <row r="345" ht="12.75" customHeight="1">
      <c r="AF345" s="106"/>
    </row>
    <row r="346" ht="12.75" customHeight="1">
      <c r="AF346" s="106"/>
    </row>
    <row r="347" ht="12.75" customHeight="1">
      <c r="AF347" s="106"/>
    </row>
    <row r="348" ht="12.75" customHeight="1">
      <c r="AF348" s="106"/>
    </row>
    <row r="349" ht="12.75" customHeight="1">
      <c r="AF349" s="106"/>
    </row>
    <row r="350" ht="12.75" customHeight="1">
      <c r="AF350" s="106"/>
    </row>
    <row r="351" ht="12.75" customHeight="1">
      <c r="AF351" s="106"/>
    </row>
    <row r="352" ht="12.75" customHeight="1">
      <c r="AF352" s="106"/>
    </row>
    <row r="353" ht="12.75" customHeight="1">
      <c r="AF353" s="106"/>
    </row>
    <row r="354" ht="12.75" customHeight="1">
      <c r="AF354" s="106"/>
    </row>
    <row r="355" ht="12.75" customHeight="1">
      <c r="AF355" s="106"/>
    </row>
    <row r="356" ht="12.75" customHeight="1">
      <c r="AF356" s="106"/>
    </row>
    <row r="357" ht="12.75" customHeight="1">
      <c r="AF357" s="106"/>
    </row>
    <row r="358" ht="12.75" customHeight="1">
      <c r="AF358" s="106"/>
    </row>
    <row r="359" ht="12.75" customHeight="1">
      <c r="AF359" s="106"/>
    </row>
    <row r="360" ht="12.75" customHeight="1">
      <c r="AF360" s="106"/>
    </row>
    <row r="361" ht="12.75" customHeight="1">
      <c r="AF361" s="106"/>
    </row>
    <row r="362" ht="12.75" customHeight="1">
      <c r="AF362" s="106"/>
    </row>
    <row r="363" ht="12.75" customHeight="1">
      <c r="AF363" s="106"/>
    </row>
    <row r="364" ht="12.75" customHeight="1">
      <c r="AF364" s="106"/>
    </row>
    <row r="365" ht="12.75" customHeight="1">
      <c r="AF365" s="106"/>
    </row>
    <row r="366" ht="12.75" customHeight="1">
      <c r="AF366" s="106"/>
    </row>
    <row r="367" ht="12.75" customHeight="1">
      <c r="AF367" s="106"/>
    </row>
    <row r="368" ht="12.75" customHeight="1">
      <c r="AF368" s="106"/>
    </row>
    <row r="369" ht="12.75" customHeight="1">
      <c r="AF369" s="106"/>
    </row>
    <row r="370" ht="12.75" customHeight="1">
      <c r="AF370" s="106"/>
    </row>
    <row r="371" ht="12.75" customHeight="1">
      <c r="AF371" s="106"/>
    </row>
    <row r="372" ht="12.75" customHeight="1">
      <c r="AF372" s="106"/>
    </row>
    <row r="373" ht="12.75" customHeight="1">
      <c r="AF373" s="106"/>
    </row>
    <row r="374" ht="12.75" customHeight="1">
      <c r="AF374" s="106"/>
    </row>
    <row r="375" ht="12.75" customHeight="1">
      <c r="AF375" s="106"/>
    </row>
    <row r="376" ht="12.75" customHeight="1">
      <c r="AF376" s="106"/>
    </row>
    <row r="377" ht="12.75" customHeight="1">
      <c r="AF377" s="106"/>
    </row>
    <row r="378" ht="12.75" customHeight="1">
      <c r="AF378" s="106"/>
    </row>
    <row r="379" ht="12.75" customHeight="1">
      <c r="AF379" s="106"/>
    </row>
    <row r="380" ht="12.75" customHeight="1">
      <c r="AF380" s="106"/>
    </row>
    <row r="381" ht="12.75" customHeight="1">
      <c r="AF381" s="106"/>
    </row>
    <row r="382" ht="12.75" customHeight="1">
      <c r="AF382" s="106"/>
    </row>
    <row r="383" ht="12.75" customHeight="1">
      <c r="AF383" s="106"/>
    </row>
    <row r="384" ht="12.75" customHeight="1">
      <c r="AF384" s="106"/>
    </row>
    <row r="385" ht="12.75" customHeight="1">
      <c r="AF385" s="106"/>
    </row>
    <row r="386" ht="12.75" customHeight="1">
      <c r="AF386" s="106"/>
    </row>
    <row r="387" ht="12.75" customHeight="1">
      <c r="AF387" s="106"/>
    </row>
    <row r="388" ht="12.75" customHeight="1">
      <c r="AF388" s="106"/>
    </row>
    <row r="389" ht="12.75" customHeight="1">
      <c r="AF389" s="106"/>
    </row>
    <row r="390" ht="12.75" customHeight="1">
      <c r="AF390" s="106"/>
    </row>
    <row r="391" ht="12.75" customHeight="1">
      <c r="AF391" s="106"/>
    </row>
    <row r="392" ht="12.75" customHeight="1">
      <c r="AF392" s="106"/>
    </row>
    <row r="393" ht="12.75" customHeight="1">
      <c r="AF393" s="106"/>
    </row>
    <row r="394" ht="12.75" customHeight="1">
      <c r="AF394" s="106"/>
    </row>
    <row r="395" ht="12.75" customHeight="1">
      <c r="AF395" s="106"/>
    </row>
    <row r="396" ht="12.75" customHeight="1">
      <c r="AF396" s="106"/>
    </row>
    <row r="397" ht="12.75" customHeight="1">
      <c r="AF397" s="106"/>
    </row>
    <row r="398" ht="12.75" customHeight="1">
      <c r="AF398" s="106"/>
    </row>
    <row r="399" ht="12.75" customHeight="1">
      <c r="AF399" s="106"/>
    </row>
    <row r="400" ht="12.75" customHeight="1">
      <c r="AF400" s="106"/>
    </row>
    <row r="401" ht="12.75" customHeight="1">
      <c r="AF401" s="106"/>
    </row>
    <row r="402" ht="12.75" customHeight="1">
      <c r="AF402" s="106"/>
    </row>
    <row r="403" ht="12.75" customHeight="1">
      <c r="AF403" s="106"/>
    </row>
    <row r="404" ht="12.75" customHeight="1">
      <c r="AF404" s="106"/>
    </row>
    <row r="405" ht="12.75" customHeight="1">
      <c r="AF405" s="106"/>
    </row>
    <row r="406" ht="12.75" customHeight="1">
      <c r="AF406" s="106"/>
    </row>
    <row r="407" ht="12.75" customHeight="1">
      <c r="AF407" s="106"/>
    </row>
    <row r="408" ht="12.75" customHeight="1">
      <c r="AF408" s="106"/>
    </row>
    <row r="409" ht="12.75" customHeight="1">
      <c r="AF409" s="106"/>
    </row>
    <row r="410" ht="12.75" customHeight="1">
      <c r="AF410" s="106"/>
    </row>
    <row r="411" ht="12.75" customHeight="1">
      <c r="AF411" s="106"/>
    </row>
    <row r="412" ht="12.75" customHeight="1">
      <c r="AF412" s="106"/>
    </row>
    <row r="413" ht="12.75" customHeight="1">
      <c r="AF413" s="106"/>
    </row>
    <row r="414" ht="12.75" customHeight="1">
      <c r="AF414" s="106"/>
    </row>
    <row r="415" ht="12.75" customHeight="1">
      <c r="AF415" s="106"/>
    </row>
    <row r="416" ht="12.75" customHeight="1">
      <c r="AF416" s="106"/>
    </row>
    <row r="417" ht="12.75" customHeight="1">
      <c r="AF417" s="106"/>
    </row>
    <row r="418" ht="12.75" customHeight="1">
      <c r="AF418" s="106"/>
    </row>
    <row r="419" ht="12.75" customHeight="1">
      <c r="AF419" s="106"/>
    </row>
    <row r="420" ht="12.75" customHeight="1">
      <c r="AF420" s="106"/>
    </row>
    <row r="421" ht="12.75" customHeight="1">
      <c r="AF421" s="106"/>
    </row>
    <row r="422" ht="12.75" customHeight="1">
      <c r="AF422" s="106"/>
    </row>
    <row r="423" ht="12.75" customHeight="1">
      <c r="AF423" s="106"/>
    </row>
    <row r="424" ht="12.75" customHeight="1">
      <c r="AF424" s="106"/>
    </row>
    <row r="425" ht="12.75" customHeight="1">
      <c r="AF425" s="106"/>
    </row>
    <row r="426" ht="12.75" customHeight="1">
      <c r="AF426" s="106"/>
    </row>
    <row r="427" ht="12.75" customHeight="1">
      <c r="AF427" s="106"/>
    </row>
    <row r="428" ht="12.75" customHeight="1">
      <c r="AF428" s="106"/>
    </row>
    <row r="429" ht="12.75" customHeight="1">
      <c r="AF429" s="106"/>
    </row>
    <row r="430" ht="12.75" customHeight="1">
      <c r="AF430" s="106"/>
    </row>
    <row r="431" ht="12.75" customHeight="1">
      <c r="AF431" s="106"/>
    </row>
    <row r="432" ht="12.75" customHeight="1">
      <c r="AF432" s="106"/>
    </row>
    <row r="433" ht="12.75" customHeight="1">
      <c r="AF433" s="106"/>
    </row>
    <row r="434" ht="12.75" customHeight="1">
      <c r="AF434" s="106"/>
    </row>
    <row r="435" ht="12.75" customHeight="1">
      <c r="AF435" s="106"/>
    </row>
    <row r="436" ht="12.75" customHeight="1">
      <c r="AF436" s="106"/>
    </row>
    <row r="437" ht="12.75" customHeight="1">
      <c r="AF437" s="106"/>
    </row>
    <row r="438" ht="12.75" customHeight="1">
      <c r="AF438" s="106"/>
    </row>
    <row r="439" ht="12.75" customHeight="1">
      <c r="AF439" s="106"/>
    </row>
    <row r="440" ht="12.75" customHeight="1">
      <c r="AF440" s="106"/>
    </row>
    <row r="441" ht="12.75" customHeight="1">
      <c r="AF441" s="106"/>
    </row>
    <row r="442" ht="12.75" customHeight="1">
      <c r="AF442" s="106"/>
    </row>
    <row r="443" ht="12.75" customHeight="1">
      <c r="AF443" s="106"/>
    </row>
    <row r="444" ht="12.75" customHeight="1">
      <c r="AF444" s="106"/>
    </row>
    <row r="445" ht="12.75" customHeight="1">
      <c r="AF445" s="106"/>
    </row>
    <row r="446" ht="12.75" customHeight="1">
      <c r="AF446" s="106"/>
    </row>
    <row r="447" ht="12.75" customHeight="1">
      <c r="AF447" s="106"/>
    </row>
    <row r="448" ht="12.75" customHeight="1">
      <c r="AF448" s="106"/>
    </row>
    <row r="449" ht="12.75" customHeight="1">
      <c r="AF449" s="106"/>
    </row>
    <row r="450" ht="12.75" customHeight="1">
      <c r="AF450" s="106"/>
    </row>
    <row r="451" ht="12.75" customHeight="1">
      <c r="AF451" s="106"/>
    </row>
    <row r="452" ht="12.75" customHeight="1">
      <c r="AF452" s="106"/>
    </row>
    <row r="453" ht="12.75" customHeight="1">
      <c r="AF453" s="106"/>
    </row>
    <row r="454" ht="12.75" customHeight="1">
      <c r="AF454" s="106"/>
    </row>
    <row r="455" ht="12.75" customHeight="1">
      <c r="AF455" s="106"/>
    </row>
    <row r="456" ht="12.75" customHeight="1">
      <c r="AF456" s="106"/>
    </row>
    <row r="457" ht="12.75" customHeight="1">
      <c r="AF457" s="106"/>
    </row>
    <row r="458" ht="12.75" customHeight="1">
      <c r="AF458" s="106"/>
    </row>
    <row r="459" ht="12.75" customHeight="1">
      <c r="AF459" s="106"/>
    </row>
    <row r="460" ht="12.75" customHeight="1">
      <c r="AF460" s="106"/>
    </row>
    <row r="461" ht="12.75" customHeight="1">
      <c r="AF461" s="106"/>
    </row>
    <row r="462" ht="12.75" customHeight="1">
      <c r="AF462" s="106"/>
    </row>
    <row r="463" ht="12.75" customHeight="1">
      <c r="AF463" s="106"/>
    </row>
    <row r="464" ht="12.75" customHeight="1">
      <c r="AF464" s="106"/>
    </row>
    <row r="465" ht="12.75" customHeight="1">
      <c r="AF465" s="106"/>
    </row>
    <row r="466" ht="12.75" customHeight="1">
      <c r="AF466" s="106"/>
    </row>
    <row r="467" ht="12.75" customHeight="1">
      <c r="AF467" s="106"/>
    </row>
    <row r="468" ht="12.75" customHeight="1">
      <c r="AF468" s="106"/>
    </row>
    <row r="469" ht="12.75" customHeight="1">
      <c r="AF469" s="106"/>
    </row>
    <row r="470" ht="12.75" customHeight="1">
      <c r="AF470" s="106"/>
    </row>
    <row r="471" ht="12.75" customHeight="1">
      <c r="AF471" s="106"/>
    </row>
    <row r="472" ht="12.75" customHeight="1">
      <c r="AF472" s="106"/>
    </row>
    <row r="473" ht="12.75" customHeight="1">
      <c r="AF473" s="106"/>
    </row>
    <row r="474" ht="12.75" customHeight="1">
      <c r="AF474" s="106"/>
    </row>
    <row r="475" ht="12.75" customHeight="1">
      <c r="AF475" s="106"/>
    </row>
    <row r="476" ht="12.75" customHeight="1">
      <c r="AF476" s="106"/>
    </row>
    <row r="477" ht="12.75" customHeight="1">
      <c r="AF477" s="106"/>
    </row>
    <row r="478" ht="12.75" customHeight="1">
      <c r="AF478" s="106"/>
    </row>
    <row r="479" ht="12.75" customHeight="1">
      <c r="AF479" s="106"/>
    </row>
    <row r="480" ht="12.75" customHeight="1">
      <c r="AF480" s="106"/>
    </row>
    <row r="481" ht="12.75" customHeight="1">
      <c r="AF481" s="106"/>
    </row>
    <row r="482" ht="12.75" customHeight="1">
      <c r="AF482" s="106"/>
    </row>
    <row r="483" ht="12.75" customHeight="1">
      <c r="AF483" s="106"/>
    </row>
    <row r="484" ht="12.75" customHeight="1">
      <c r="AF484" s="106"/>
    </row>
    <row r="485" ht="12.75" customHeight="1">
      <c r="AF485" s="106"/>
    </row>
    <row r="486" ht="12.75" customHeight="1">
      <c r="AF486" s="106"/>
    </row>
    <row r="487" ht="12.75" customHeight="1">
      <c r="AF487" s="106"/>
    </row>
    <row r="488" ht="12.75" customHeight="1">
      <c r="AF488" s="106"/>
    </row>
    <row r="489" ht="12.75" customHeight="1">
      <c r="AF489" s="106"/>
    </row>
    <row r="490" ht="12.75" customHeight="1">
      <c r="AF490" s="106"/>
    </row>
    <row r="491" ht="12.75" customHeight="1">
      <c r="AF491" s="106"/>
    </row>
    <row r="492" ht="12.75" customHeight="1">
      <c r="AF492" s="106"/>
    </row>
    <row r="493" ht="12.75" customHeight="1">
      <c r="AF493" s="106"/>
    </row>
    <row r="494" ht="12.75" customHeight="1">
      <c r="AF494" s="106"/>
    </row>
    <row r="495" ht="12.75" customHeight="1">
      <c r="AF495" s="106"/>
    </row>
    <row r="496" ht="12.75" customHeight="1">
      <c r="AF496" s="106"/>
    </row>
    <row r="497" ht="12.75" customHeight="1">
      <c r="AF497" s="106"/>
    </row>
    <row r="498" ht="12.75" customHeight="1">
      <c r="AF498" s="106"/>
    </row>
    <row r="499" ht="12.75" customHeight="1">
      <c r="AF499" s="106"/>
    </row>
    <row r="500" ht="12.75" customHeight="1">
      <c r="AF500" s="106"/>
    </row>
    <row r="501" ht="12.75" customHeight="1">
      <c r="AF501" s="106"/>
    </row>
    <row r="502" ht="12.75" customHeight="1">
      <c r="AF502" s="106"/>
    </row>
    <row r="503" ht="12.75" customHeight="1">
      <c r="AF503" s="106"/>
    </row>
    <row r="504" ht="12.75" customHeight="1">
      <c r="AF504" s="106"/>
    </row>
    <row r="505" ht="12.75" customHeight="1">
      <c r="AF505" s="106"/>
    </row>
    <row r="506" ht="12.75" customHeight="1">
      <c r="AF506" s="106"/>
    </row>
    <row r="507" ht="12.75" customHeight="1">
      <c r="AF507" s="106"/>
    </row>
    <row r="508" ht="12.75" customHeight="1">
      <c r="AF508" s="106"/>
    </row>
    <row r="509" ht="12.75" customHeight="1">
      <c r="AF509" s="106"/>
    </row>
    <row r="510" ht="12.75" customHeight="1">
      <c r="AF510" s="106"/>
    </row>
    <row r="511" ht="12.75" customHeight="1">
      <c r="AF511" s="106"/>
    </row>
    <row r="512" ht="12.75" customHeight="1">
      <c r="AF512" s="106"/>
    </row>
    <row r="513" ht="12.75" customHeight="1">
      <c r="AF513" s="106"/>
    </row>
    <row r="514" ht="12.75" customHeight="1">
      <c r="AF514" s="106"/>
    </row>
    <row r="515" ht="12.75" customHeight="1">
      <c r="AF515" s="106"/>
    </row>
    <row r="516" ht="12.75" customHeight="1">
      <c r="AF516" s="106"/>
    </row>
    <row r="517" ht="12.75" customHeight="1">
      <c r="AF517" s="106"/>
    </row>
    <row r="518" ht="12.75" customHeight="1">
      <c r="AF518" s="106"/>
    </row>
    <row r="519" ht="12.75" customHeight="1">
      <c r="AF519" s="106"/>
    </row>
    <row r="520" ht="12.75" customHeight="1">
      <c r="AF520" s="106"/>
    </row>
    <row r="521" ht="12.75" customHeight="1">
      <c r="AF521" s="106"/>
    </row>
    <row r="522" ht="12.75" customHeight="1">
      <c r="AF522" s="106"/>
    </row>
    <row r="523" ht="12.75" customHeight="1">
      <c r="AF523" s="106"/>
    </row>
    <row r="524" ht="12.75" customHeight="1">
      <c r="AF524" s="106"/>
    </row>
    <row r="525" ht="12.75" customHeight="1">
      <c r="AF525" s="106"/>
    </row>
    <row r="526" ht="12.75" customHeight="1">
      <c r="AF526" s="106"/>
    </row>
    <row r="527" ht="12.75" customHeight="1">
      <c r="AF527" s="106"/>
    </row>
    <row r="528" ht="12.75" customHeight="1">
      <c r="AF528" s="106"/>
    </row>
    <row r="529" ht="12.75" customHeight="1">
      <c r="AF529" s="106"/>
    </row>
    <row r="530" ht="12.75" customHeight="1">
      <c r="AF530" s="106"/>
    </row>
    <row r="531" ht="12.75" customHeight="1">
      <c r="AF531" s="106"/>
    </row>
    <row r="532" ht="12.75" customHeight="1">
      <c r="AF532" s="106"/>
    </row>
    <row r="533" ht="12.75" customHeight="1">
      <c r="AF533" s="106"/>
    </row>
    <row r="534" ht="12.75" customHeight="1">
      <c r="AF534" s="106"/>
    </row>
    <row r="535" ht="12.75" customHeight="1">
      <c r="AF535" s="106"/>
    </row>
    <row r="536" ht="12.75" customHeight="1">
      <c r="AF536" s="106"/>
    </row>
    <row r="537" ht="12.75" customHeight="1">
      <c r="AF537" s="106"/>
    </row>
    <row r="538" ht="12.75" customHeight="1">
      <c r="AF538" s="106"/>
    </row>
    <row r="539" ht="12.75" customHeight="1">
      <c r="AF539" s="106"/>
    </row>
    <row r="540" ht="12.75" customHeight="1">
      <c r="AF540" s="106"/>
    </row>
    <row r="541" ht="12.75" customHeight="1">
      <c r="AF541" s="106"/>
    </row>
    <row r="542" ht="12.75" customHeight="1">
      <c r="AF542" s="106"/>
    </row>
    <row r="543" ht="12.75" customHeight="1">
      <c r="AF543" s="106"/>
    </row>
    <row r="544" ht="12.75" customHeight="1">
      <c r="AF544" s="106"/>
    </row>
    <row r="545" ht="12.75" customHeight="1">
      <c r="AF545" s="106"/>
    </row>
    <row r="546" ht="12.75" customHeight="1">
      <c r="AF546" s="106"/>
    </row>
    <row r="547" ht="12.75" customHeight="1">
      <c r="AF547" s="106"/>
    </row>
    <row r="548" ht="12.75" customHeight="1">
      <c r="AF548" s="106"/>
    </row>
    <row r="549" ht="12.75" customHeight="1">
      <c r="AF549" s="106"/>
    </row>
    <row r="550" ht="12.75" customHeight="1">
      <c r="AF550" s="106"/>
    </row>
    <row r="551" ht="12.75" customHeight="1">
      <c r="AF551" s="106"/>
    </row>
    <row r="552" ht="12.75" customHeight="1">
      <c r="AF552" s="106"/>
    </row>
    <row r="553" ht="12.75" customHeight="1">
      <c r="AF553" s="106"/>
    </row>
    <row r="554" ht="12.75" customHeight="1">
      <c r="AF554" s="106"/>
    </row>
    <row r="555" ht="12.75" customHeight="1">
      <c r="AF555" s="106"/>
    </row>
    <row r="556" ht="12.75" customHeight="1">
      <c r="AF556" s="106"/>
    </row>
    <row r="557" ht="12.75" customHeight="1">
      <c r="AF557" s="106"/>
    </row>
    <row r="558" ht="12.75" customHeight="1">
      <c r="AF558" s="106"/>
    </row>
    <row r="559" ht="12.75" customHeight="1">
      <c r="AF559" s="106"/>
    </row>
    <row r="560" ht="12.75" customHeight="1">
      <c r="AF560" s="106"/>
    </row>
    <row r="561" ht="12.75" customHeight="1">
      <c r="AF561" s="106"/>
    </row>
    <row r="562" ht="12.75" customHeight="1">
      <c r="AF562" s="106"/>
    </row>
    <row r="563" ht="12.75" customHeight="1">
      <c r="AF563" s="106"/>
    </row>
    <row r="564" ht="12.75" customHeight="1">
      <c r="AF564" s="106"/>
    </row>
    <row r="565" ht="12.75" customHeight="1">
      <c r="AF565" s="106"/>
    </row>
    <row r="566" ht="12.75" customHeight="1">
      <c r="AF566" s="106"/>
    </row>
    <row r="567" ht="12.75" customHeight="1">
      <c r="AF567" s="106"/>
    </row>
    <row r="568" ht="12.75" customHeight="1">
      <c r="AF568" s="106"/>
    </row>
    <row r="569" ht="12.75" customHeight="1">
      <c r="AF569" s="106"/>
    </row>
    <row r="570" ht="12.75" customHeight="1">
      <c r="AF570" s="106"/>
    </row>
    <row r="571" ht="12.75" customHeight="1">
      <c r="AF571" s="106"/>
    </row>
    <row r="572" ht="12.75" customHeight="1">
      <c r="AF572" s="106"/>
    </row>
    <row r="573" ht="12.75" customHeight="1">
      <c r="AF573" s="106"/>
    </row>
    <row r="574" ht="12.75" customHeight="1">
      <c r="AF574" s="106"/>
    </row>
    <row r="575" ht="12.75" customHeight="1">
      <c r="AF575" s="106"/>
    </row>
    <row r="576" ht="12.75" customHeight="1">
      <c r="AF576" s="106"/>
    </row>
    <row r="577" ht="12.75" customHeight="1">
      <c r="AF577" s="106"/>
    </row>
    <row r="578" ht="12.75" customHeight="1">
      <c r="AF578" s="106"/>
    </row>
    <row r="579" ht="12.75" customHeight="1">
      <c r="AF579" s="106"/>
    </row>
    <row r="580" ht="12.75" customHeight="1">
      <c r="AF580" s="106"/>
    </row>
    <row r="581" ht="12.75" customHeight="1">
      <c r="AF581" s="106"/>
    </row>
    <row r="582" ht="12.75" customHeight="1">
      <c r="AF582" s="106"/>
    </row>
    <row r="583" ht="12.75" customHeight="1">
      <c r="AF583" s="106"/>
    </row>
    <row r="584" ht="12.75" customHeight="1">
      <c r="AF584" s="106"/>
    </row>
    <row r="585" ht="12.75" customHeight="1">
      <c r="AF585" s="106"/>
    </row>
    <row r="586" ht="12.75" customHeight="1">
      <c r="AF586" s="106"/>
    </row>
    <row r="587" ht="12.75" customHeight="1">
      <c r="AF587" s="106"/>
    </row>
    <row r="588" ht="12.75" customHeight="1">
      <c r="AF588" s="106"/>
    </row>
    <row r="589" ht="12.75" customHeight="1">
      <c r="AF589" s="106"/>
    </row>
    <row r="590" ht="12.75" customHeight="1">
      <c r="AF590" s="106"/>
    </row>
    <row r="591" ht="12.75" customHeight="1">
      <c r="AF591" s="106"/>
    </row>
    <row r="592" ht="12.75" customHeight="1">
      <c r="AF592" s="106"/>
    </row>
    <row r="593" ht="12.75" customHeight="1">
      <c r="AF593" s="106"/>
    </row>
    <row r="594" ht="12.75" customHeight="1">
      <c r="AF594" s="106"/>
    </row>
    <row r="595" ht="12.75" customHeight="1">
      <c r="AF595" s="106"/>
    </row>
    <row r="596" ht="12.75" customHeight="1">
      <c r="AF596" s="106"/>
    </row>
    <row r="597" ht="12.75" customHeight="1">
      <c r="AF597" s="106"/>
    </row>
    <row r="598" ht="12.75" customHeight="1">
      <c r="AF598" s="106"/>
    </row>
    <row r="599" ht="12.75" customHeight="1">
      <c r="AF599" s="106"/>
    </row>
    <row r="600" ht="12.75" customHeight="1">
      <c r="AF600" s="106"/>
    </row>
    <row r="601" ht="12.75" customHeight="1">
      <c r="AF601" s="106"/>
    </row>
    <row r="602" ht="12.75" customHeight="1">
      <c r="AF602" s="106"/>
    </row>
    <row r="603" ht="12.75" customHeight="1">
      <c r="AF603" s="106"/>
    </row>
    <row r="604" ht="12.75" customHeight="1">
      <c r="AF604" s="106"/>
    </row>
    <row r="605" ht="12.75" customHeight="1">
      <c r="AF605" s="106"/>
    </row>
    <row r="606" ht="12.75" customHeight="1">
      <c r="AF606" s="106"/>
    </row>
    <row r="607" ht="12.75" customHeight="1">
      <c r="AF607" s="106"/>
    </row>
    <row r="608" ht="12.75" customHeight="1">
      <c r="AF608" s="106"/>
    </row>
    <row r="609" ht="12.75" customHeight="1">
      <c r="AF609" s="106"/>
    </row>
    <row r="610" ht="12.75" customHeight="1">
      <c r="AF610" s="106"/>
    </row>
    <row r="611" ht="12.75" customHeight="1">
      <c r="AF611" s="106"/>
    </row>
    <row r="612" ht="12.75" customHeight="1">
      <c r="AF612" s="106"/>
    </row>
    <row r="613" ht="12.75" customHeight="1">
      <c r="AF613" s="106"/>
    </row>
    <row r="614" ht="12.75" customHeight="1">
      <c r="AF614" s="106"/>
    </row>
    <row r="615" ht="12.75" customHeight="1">
      <c r="AF615" s="106"/>
    </row>
    <row r="616" ht="12.75" customHeight="1">
      <c r="AF616" s="106"/>
    </row>
    <row r="617" ht="12.75" customHeight="1">
      <c r="AF617" s="106"/>
    </row>
    <row r="618" ht="12.75" customHeight="1">
      <c r="AF618" s="106"/>
    </row>
    <row r="619" ht="12.75" customHeight="1">
      <c r="AF619" s="106"/>
    </row>
    <row r="620" ht="12.75" customHeight="1">
      <c r="AF620" s="106"/>
    </row>
    <row r="621" ht="12.75" customHeight="1">
      <c r="AF621" s="106"/>
    </row>
    <row r="622" ht="12.75" customHeight="1">
      <c r="AF622" s="106"/>
    </row>
    <row r="623" ht="12.75" customHeight="1">
      <c r="AF623" s="106"/>
    </row>
    <row r="624" ht="12.75" customHeight="1">
      <c r="AF624" s="106"/>
    </row>
    <row r="625" ht="12.75" customHeight="1">
      <c r="AF625" s="106"/>
    </row>
    <row r="626" ht="12.75" customHeight="1">
      <c r="AF626" s="106"/>
    </row>
    <row r="627" ht="12.75" customHeight="1">
      <c r="AF627" s="106"/>
    </row>
    <row r="628" ht="12.75" customHeight="1">
      <c r="AF628" s="106"/>
    </row>
    <row r="629" ht="12.75" customHeight="1">
      <c r="AF629" s="106"/>
    </row>
    <row r="630" ht="12.75" customHeight="1">
      <c r="AF630" s="106"/>
    </row>
    <row r="631" ht="12.75" customHeight="1">
      <c r="AF631" s="106"/>
    </row>
    <row r="632" ht="12.75" customHeight="1">
      <c r="AF632" s="106"/>
    </row>
    <row r="633" ht="12.75" customHeight="1">
      <c r="AF633" s="106"/>
    </row>
    <row r="634" ht="12.75" customHeight="1">
      <c r="AF634" s="106"/>
    </row>
    <row r="635" ht="12.75" customHeight="1">
      <c r="AF635" s="106"/>
    </row>
    <row r="636" ht="12.75" customHeight="1">
      <c r="AF636" s="106"/>
    </row>
    <row r="637" ht="12.75" customHeight="1">
      <c r="AF637" s="106"/>
    </row>
    <row r="638" ht="12.75" customHeight="1">
      <c r="AF638" s="106"/>
    </row>
    <row r="639" ht="12.75" customHeight="1">
      <c r="AF639" s="106"/>
    </row>
    <row r="640" ht="12.75" customHeight="1">
      <c r="AF640" s="106"/>
    </row>
    <row r="641" ht="12.75" customHeight="1">
      <c r="AF641" s="106"/>
    </row>
    <row r="642" ht="12.75" customHeight="1">
      <c r="AF642" s="106"/>
    </row>
    <row r="643" ht="12.75" customHeight="1">
      <c r="AF643" s="106"/>
    </row>
    <row r="644" ht="12.75" customHeight="1">
      <c r="AF644" s="106"/>
    </row>
    <row r="645" ht="12.75" customHeight="1">
      <c r="AF645" s="106"/>
    </row>
    <row r="646" ht="12.75" customHeight="1">
      <c r="AF646" s="106"/>
    </row>
    <row r="647" ht="12.75" customHeight="1">
      <c r="AF647" s="106"/>
    </row>
    <row r="648" ht="12.75" customHeight="1">
      <c r="AF648" s="106"/>
    </row>
    <row r="649" ht="12.75" customHeight="1">
      <c r="AF649" s="106"/>
    </row>
    <row r="650" ht="12.75" customHeight="1">
      <c r="AF650" s="106"/>
    </row>
    <row r="651" ht="12.75" customHeight="1">
      <c r="AF651" s="106"/>
    </row>
    <row r="652" ht="12.75" customHeight="1">
      <c r="AF652" s="106"/>
    </row>
    <row r="653" ht="12.75" customHeight="1">
      <c r="AF653" s="106"/>
    </row>
    <row r="654" ht="12.75" customHeight="1">
      <c r="AF654" s="106"/>
    </row>
    <row r="655" ht="12.75" customHeight="1">
      <c r="AF655" s="106"/>
    </row>
    <row r="656" ht="12.75" customHeight="1">
      <c r="AF656" s="106"/>
    </row>
    <row r="657" ht="12.75" customHeight="1">
      <c r="AF657" s="106"/>
    </row>
    <row r="658" ht="12.75" customHeight="1">
      <c r="AF658" s="106"/>
    </row>
    <row r="659" ht="12.75" customHeight="1">
      <c r="AF659" s="106"/>
    </row>
    <row r="660" ht="12.75" customHeight="1">
      <c r="AF660" s="106"/>
    </row>
    <row r="661" ht="12.75" customHeight="1">
      <c r="AF661" s="106"/>
    </row>
    <row r="662" ht="12.75" customHeight="1">
      <c r="AF662" s="106"/>
    </row>
    <row r="663" ht="12.75" customHeight="1">
      <c r="AF663" s="106"/>
    </row>
    <row r="664" ht="12.75" customHeight="1">
      <c r="AF664" s="106"/>
    </row>
    <row r="665" ht="12.75" customHeight="1">
      <c r="AF665" s="106"/>
    </row>
    <row r="666" ht="12.75" customHeight="1">
      <c r="AF666" s="106"/>
    </row>
    <row r="667" ht="12.75" customHeight="1">
      <c r="AF667" s="106"/>
    </row>
    <row r="668" ht="12.75" customHeight="1">
      <c r="AF668" s="106"/>
    </row>
    <row r="669" ht="12.75" customHeight="1">
      <c r="AF669" s="106"/>
    </row>
    <row r="670" ht="12.75" customHeight="1">
      <c r="AF670" s="106"/>
    </row>
    <row r="671" ht="12.75" customHeight="1">
      <c r="AF671" s="106"/>
    </row>
    <row r="672" ht="12.75" customHeight="1">
      <c r="AF672" s="106"/>
    </row>
    <row r="673" ht="12.75" customHeight="1">
      <c r="AF673" s="106"/>
    </row>
    <row r="674" ht="12.75" customHeight="1">
      <c r="AF674" s="106"/>
    </row>
    <row r="675" ht="12.75" customHeight="1">
      <c r="AF675" s="106"/>
    </row>
    <row r="676" ht="12.75" customHeight="1">
      <c r="AF676" s="106"/>
    </row>
    <row r="677" ht="12.75" customHeight="1">
      <c r="AF677" s="106"/>
    </row>
    <row r="678" ht="12.75" customHeight="1">
      <c r="AF678" s="106"/>
    </row>
    <row r="679" ht="12.75" customHeight="1">
      <c r="AF679" s="106"/>
    </row>
    <row r="680" ht="12.75" customHeight="1">
      <c r="AF680" s="106"/>
    </row>
    <row r="681" ht="12.75" customHeight="1">
      <c r="AF681" s="106"/>
    </row>
    <row r="682" ht="12.75" customHeight="1">
      <c r="AF682" s="106"/>
    </row>
    <row r="683" ht="12.75" customHeight="1">
      <c r="AF683" s="106"/>
    </row>
    <row r="684" ht="12.75" customHeight="1">
      <c r="AF684" s="106"/>
    </row>
    <row r="685" ht="12.75" customHeight="1">
      <c r="AF685" s="106"/>
    </row>
    <row r="686" ht="12.75" customHeight="1">
      <c r="AF686" s="106"/>
    </row>
    <row r="687" ht="12.75" customHeight="1">
      <c r="AF687" s="106"/>
    </row>
    <row r="688" ht="12.75" customHeight="1">
      <c r="AF688" s="106"/>
    </row>
    <row r="689" ht="12.75" customHeight="1">
      <c r="AF689" s="106"/>
    </row>
    <row r="690" ht="12.75" customHeight="1">
      <c r="AF690" s="106"/>
    </row>
    <row r="691" ht="12.75" customHeight="1">
      <c r="AF691" s="106"/>
    </row>
    <row r="692" ht="12.75" customHeight="1">
      <c r="AF692" s="106"/>
    </row>
    <row r="693" ht="12.75" customHeight="1">
      <c r="AF693" s="106"/>
    </row>
    <row r="694" ht="12.75" customHeight="1">
      <c r="AF694" s="106"/>
    </row>
    <row r="695" ht="12.75" customHeight="1">
      <c r="AF695" s="106"/>
    </row>
    <row r="696" ht="12.75" customHeight="1">
      <c r="AF696" s="106"/>
    </row>
    <row r="697" ht="12.75" customHeight="1">
      <c r="AF697" s="106"/>
    </row>
    <row r="698" ht="12.75" customHeight="1">
      <c r="AF698" s="106"/>
    </row>
    <row r="699" ht="12.75" customHeight="1">
      <c r="AF699" s="106"/>
    </row>
    <row r="700" ht="12.75" customHeight="1">
      <c r="AF700" s="106"/>
    </row>
    <row r="701" ht="12.75" customHeight="1">
      <c r="AF701" s="106"/>
    </row>
    <row r="702" ht="12.75" customHeight="1">
      <c r="AF702" s="106"/>
    </row>
    <row r="703" ht="12.75" customHeight="1">
      <c r="AF703" s="106"/>
    </row>
    <row r="704" ht="12.75" customHeight="1">
      <c r="AF704" s="106"/>
    </row>
    <row r="705" ht="12.75" customHeight="1">
      <c r="AF705" s="106"/>
    </row>
    <row r="706" ht="12.75" customHeight="1">
      <c r="AF706" s="106"/>
    </row>
    <row r="707" ht="12.75" customHeight="1">
      <c r="AF707" s="106"/>
    </row>
    <row r="708" ht="12.75" customHeight="1">
      <c r="AF708" s="106"/>
    </row>
    <row r="709" ht="12.75" customHeight="1">
      <c r="AF709" s="106"/>
    </row>
    <row r="710" ht="12.75" customHeight="1">
      <c r="AF710" s="106"/>
    </row>
    <row r="711" ht="12.75" customHeight="1">
      <c r="AF711" s="106"/>
    </row>
    <row r="712" ht="12.75" customHeight="1">
      <c r="AF712" s="106"/>
    </row>
    <row r="713" ht="12.75" customHeight="1">
      <c r="AF713" s="106"/>
    </row>
    <row r="714" ht="12.75" customHeight="1">
      <c r="AF714" s="106"/>
    </row>
    <row r="715" ht="12.75" customHeight="1">
      <c r="AF715" s="106"/>
    </row>
    <row r="716" ht="12.75" customHeight="1">
      <c r="AF716" s="106"/>
    </row>
    <row r="717" ht="12.75" customHeight="1">
      <c r="AF717" s="106"/>
    </row>
    <row r="718" ht="12.75" customHeight="1">
      <c r="AF718" s="106"/>
    </row>
    <row r="719" ht="12.75" customHeight="1">
      <c r="AF719" s="106"/>
    </row>
    <row r="720" ht="12.75" customHeight="1">
      <c r="AF720" s="106"/>
    </row>
    <row r="721" ht="12.75" customHeight="1">
      <c r="AF721" s="106"/>
    </row>
    <row r="722" ht="12.75" customHeight="1">
      <c r="AF722" s="106"/>
    </row>
    <row r="723" ht="12.75" customHeight="1">
      <c r="AF723" s="106"/>
    </row>
    <row r="724" ht="12.75" customHeight="1">
      <c r="AF724" s="106"/>
    </row>
    <row r="725" ht="12.75" customHeight="1">
      <c r="AF725" s="106"/>
    </row>
    <row r="726" ht="12.75" customHeight="1">
      <c r="AF726" s="106"/>
    </row>
    <row r="727" ht="12.75" customHeight="1">
      <c r="AF727" s="106"/>
    </row>
    <row r="728" ht="12.75" customHeight="1">
      <c r="AF728" s="106"/>
    </row>
    <row r="729" ht="12.75" customHeight="1">
      <c r="AF729" s="106"/>
    </row>
    <row r="730" ht="12.75" customHeight="1">
      <c r="AF730" s="106"/>
    </row>
    <row r="731" ht="12.75" customHeight="1">
      <c r="AF731" s="106"/>
    </row>
    <row r="732" ht="12.75" customHeight="1">
      <c r="AF732" s="106"/>
    </row>
    <row r="733" ht="12.75" customHeight="1">
      <c r="AF733" s="106"/>
    </row>
    <row r="734" ht="12.75" customHeight="1">
      <c r="AF734" s="106"/>
    </row>
    <row r="735" ht="12.75" customHeight="1">
      <c r="AF735" s="106"/>
    </row>
    <row r="736" ht="12.75" customHeight="1">
      <c r="AF736" s="106"/>
    </row>
    <row r="737" ht="12.75" customHeight="1">
      <c r="AF737" s="106"/>
    </row>
    <row r="738" ht="12.75" customHeight="1">
      <c r="AF738" s="106"/>
    </row>
    <row r="739" ht="12.75" customHeight="1">
      <c r="AF739" s="106"/>
    </row>
    <row r="740" ht="12.75" customHeight="1">
      <c r="AF740" s="106"/>
    </row>
    <row r="741" ht="12.75" customHeight="1">
      <c r="AF741" s="106"/>
    </row>
    <row r="742" ht="12.75" customHeight="1">
      <c r="AF742" s="106"/>
    </row>
    <row r="743" ht="12.75" customHeight="1">
      <c r="AF743" s="106"/>
    </row>
    <row r="744" ht="12.75" customHeight="1">
      <c r="AF744" s="106"/>
    </row>
    <row r="745" ht="12.75" customHeight="1">
      <c r="AF745" s="106"/>
    </row>
    <row r="746" ht="12.75" customHeight="1">
      <c r="AF746" s="106"/>
    </row>
    <row r="747" ht="12.75" customHeight="1">
      <c r="AF747" s="106"/>
    </row>
    <row r="748" ht="12.75" customHeight="1">
      <c r="AF748" s="106"/>
    </row>
    <row r="749" ht="12.75" customHeight="1">
      <c r="AF749" s="106"/>
    </row>
    <row r="750" ht="12.75" customHeight="1">
      <c r="AF750" s="106"/>
    </row>
    <row r="751" ht="12.75" customHeight="1">
      <c r="AF751" s="106"/>
    </row>
    <row r="752" ht="12.75" customHeight="1">
      <c r="AF752" s="106"/>
    </row>
    <row r="753" ht="12.75" customHeight="1">
      <c r="AF753" s="106"/>
    </row>
    <row r="754" ht="12.75" customHeight="1">
      <c r="AF754" s="106"/>
    </row>
    <row r="755" ht="12.75" customHeight="1">
      <c r="AF755" s="106"/>
    </row>
    <row r="756" ht="12.75" customHeight="1">
      <c r="AF756" s="106"/>
    </row>
    <row r="757" ht="12.75" customHeight="1">
      <c r="AF757" s="106"/>
    </row>
    <row r="758" ht="12.75" customHeight="1">
      <c r="AF758" s="106"/>
    </row>
    <row r="759" ht="12.75" customHeight="1">
      <c r="AF759" s="106"/>
    </row>
    <row r="760" ht="12.75" customHeight="1">
      <c r="AF760" s="106"/>
    </row>
    <row r="761" ht="12.75" customHeight="1">
      <c r="AF761" s="106"/>
    </row>
    <row r="762" ht="12.75" customHeight="1">
      <c r="AF762" s="106"/>
    </row>
    <row r="763" ht="12.75" customHeight="1">
      <c r="AF763" s="106"/>
    </row>
    <row r="764" ht="12.75" customHeight="1">
      <c r="AF764" s="106"/>
    </row>
    <row r="765" ht="12.75" customHeight="1">
      <c r="AF765" s="106"/>
    </row>
    <row r="766" ht="12.75" customHeight="1">
      <c r="AF766" s="106"/>
    </row>
    <row r="767" ht="12.75" customHeight="1">
      <c r="AF767" s="106"/>
    </row>
    <row r="768" ht="12.75" customHeight="1">
      <c r="AF768" s="106"/>
    </row>
    <row r="769" ht="12.75" customHeight="1">
      <c r="AF769" s="106"/>
    </row>
    <row r="770" ht="12.75" customHeight="1">
      <c r="AF770" s="106"/>
    </row>
    <row r="771" ht="12.75" customHeight="1">
      <c r="AF771" s="106"/>
    </row>
    <row r="772" ht="12.75" customHeight="1">
      <c r="AF772" s="106"/>
    </row>
    <row r="773" ht="12.75" customHeight="1">
      <c r="AF773" s="106"/>
    </row>
    <row r="774" ht="12.75" customHeight="1">
      <c r="AF774" s="106"/>
    </row>
    <row r="775" ht="12.75" customHeight="1">
      <c r="AF775" s="106"/>
    </row>
    <row r="776" ht="12.75" customHeight="1">
      <c r="AF776" s="106"/>
    </row>
    <row r="777" ht="12.75" customHeight="1">
      <c r="AF777" s="106"/>
    </row>
    <row r="778" ht="12.75" customHeight="1">
      <c r="AF778" s="106"/>
    </row>
    <row r="779" ht="12.75" customHeight="1">
      <c r="AF779" s="106"/>
    </row>
    <row r="780" ht="12.75" customHeight="1">
      <c r="AF780" s="106"/>
    </row>
    <row r="781" ht="12.75" customHeight="1">
      <c r="AF781" s="106"/>
    </row>
    <row r="782" ht="12.75" customHeight="1">
      <c r="AF782" s="106"/>
    </row>
    <row r="783" ht="12.75" customHeight="1">
      <c r="AF783" s="106"/>
    </row>
    <row r="784" ht="12.75" customHeight="1">
      <c r="AF784" s="106"/>
    </row>
    <row r="785" ht="12.75" customHeight="1">
      <c r="AF785" s="106"/>
    </row>
    <row r="786" ht="12.75" customHeight="1">
      <c r="AF786" s="106"/>
    </row>
    <row r="787" ht="12.75" customHeight="1">
      <c r="AF787" s="106"/>
    </row>
    <row r="788" ht="12.75" customHeight="1">
      <c r="AF788" s="106"/>
    </row>
    <row r="789" ht="12.75" customHeight="1">
      <c r="AF789" s="106"/>
    </row>
    <row r="790" ht="12.75" customHeight="1">
      <c r="AF790" s="106"/>
    </row>
    <row r="791" ht="12.75" customHeight="1">
      <c r="AF791" s="106"/>
    </row>
    <row r="792" ht="12.75" customHeight="1">
      <c r="AF792" s="106"/>
    </row>
    <row r="793" ht="12.75" customHeight="1">
      <c r="AF793" s="106"/>
    </row>
    <row r="794" ht="12.75" customHeight="1">
      <c r="AF794" s="106"/>
    </row>
    <row r="795" ht="12.75" customHeight="1">
      <c r="AF795" s="106"/>
    </row>
    <row r="796" ht="12.75" customHeight="1">
      <c r="AF796" s="106"/>
    </row>
    <row r="797" ht="12.75" customHeight="1">
      <c r="AF797" s="106"/>
    </row>
    <row r="798" ht="12.75" customHeight="1">
      <c r="AF798" s="106"/>
    </row>
    <row r="799" ht="12.75" customHeight="1">
      <c r="AF799" s="106"/>
    </row>
    <row r="800" ht="12.75" customHeight="1">
      <c r="AF800" s="106"/>
    </row>
    <row r="801" ht="12.75" customHeight="1">
      <c r="AF801" s="106"/>
    </row>
    <row r="802" ht="12.75" customHeight="1">
      <c r="AF802" s="106"/>
    </row>
    <row r="803" ht="12.75" customHeight="1">
      <c r="AF803" s="106"/>
    </row>
    <row r="804" ht="12.75" customHeight="1">
      <c r="AF804" s="106"/>
    </row>
    <row r="805" ht="12.75" customHeight="1">
      <c r="AF805" s="106"/>
    </row>
    <row r="806" ht="12.75" customHeight="1">
      <c r="AF806" s="106"/>
    </row>
    <row r="807" ht="12.75" customHeight="1">
      <c r="AF807" s="106"/>
    </row>
    <row r="808" ht="12.75" customHeight="1">
      <c r="AF808" s="106"/>
    </row>
    <row r="809" ht="12.75" customHeight="1">
      <c r="AF809" s="106"/>
    </row>
    <row r="810" ht="12.75" customHeight="1">
      <c r="AF810" s="106"/>
    </row>
    <row r="811" ht="12.75" customHeight="1">
      <c r="AF811" s="106"/>
    </row>
    <row r="812" ht="12.75" customHeight="1">
      <c r="AF812" s="106"/>
    </row>
    <row r="813" ht="12.75" customHeight="1">
      <c r="AF813" s="106"/>
    </row>
    <row r="814" ht="12.75" customHeight="1">
      <c r="AF814" s="106"/>
    </row>
    <row r="815" ht="12.75" customHeight="1">
      <c r="AF815" s="106"/>
    </row>
    <row r="816" ht="12.75" customHeight="1">
      <c r="AF816" s="106"/>
    </row>
    <row r="817" ht="12.75" customHeight="1">
      <c r="AF817" s="106"/>
    </row>
    <row r="818" ht="12.75" customHeight="1">
      <c r="AF818" s="106"/>
    </row>
    <row r="819" ht="12.75" customHeight="1">
      <c r="AF819" s="106"/>
    </row>
    <row r="820" ht="12.75" customHeight="1">
      <c r="AF820" s="106"/>
    </row>
    <row r="821" ht="12.75" customHeight="1">
      <c r="AF821" s="106"/>
    </row>
    <row r="822" ht="12.75" customHeight="1">
      <c r="AF822" s="106"/>
    </row>
    <row r="823" ht="12.75" customHeight="1">
      <c r="AF823" s="106"/>
    </row>
    <row r="824" ht="12.75" customHeight="1">
      <c r="AF824" s="106"/>
    </row>
    <row r="825" ht="12.75" customHeight="1">
      <c r="AF825" s="106"/>
    </row>
    <row r="826" ht="12.75" customHeight="1">
      <c r="AF826" s="106"/>
    </row>
    <row r="827" ht="12.75" customHeight="1">
      <c r="AF827" s="106"/>
    </row>
    <row r="828" ht="12.75" customHeight="1">
      <c r="AF828" s="106"/>
    </row>
    <row r="829" ht="12.75" customHeight="1">
      <c r="AF829" s="106"/>
    </row>
    <row r="830" ht="12.75" customHeight="1">
      <c r="AF830" s="106"/>
    </row>
    <row r="831" ht="12.75" customHeight="1">
      <c r="AF831" s="106"/>
    </row>
    <row r="832" ht="12.75" customHeight="1">
      <c r="AF832" s="106"/>
    </row>
    <row r="833" ht="12.75" customHeight="1">
      <c r="AF833" s="106"/>
    </row>
    <row r="834" ht="12.75" customHeight="1">
      <c r="AF834" s="106"/>
    </row>
    <row r="835" ht="12.75" customHeight="1">
      <c r="AF835" s="106"/>
    </row>
    <row r="836" ht="12.75" customHeight="1">
      <c r="AF836" s="106"/>
    </row>
    <row r="837" ht="12.75" customHeight="1">
      <c r="AF837" s="106"/>
    </row>
    <row r="838" ht="12.75" customHeight="1">
      <c r="AF838" s="106"/>
    </row>
    <row r="839" ht="12.75" customHeight="1">
      <c r="AF839" s="106"/>
    </row>
    <row r="840" ht="12.75" customHeight="1">
      <c r="AF840" s="106"/>
    </row>
    <row r="841" ht="12.75" customHeight="1">
      <c r="AF841" s="106"/>
    </row>
    <row r="842" ht="12.75" customHeight="1">
      <c r="AF842" s="106"/>
    </row>
    <row r="843" ht="12.75" customHeight="1">
      <c r="AF843" s="106"/>
    </row>
    <row r="844" ht="12.75" customHeight="1">
      <c r="AF844" s="106"/>
    </row>
    <row r="845" ht="12.75" customHeight="1">
      <c r="AF845" s="106"/>
    </row>
    <row r="846" ht="12.75" customHeight="1">
      <c r="AF846" s="106"/>
    </row>
    <row r="847" ht="12.75" customHeight="1">
      <c r="AF847" s="106"/>
    </row>
    <row r="848" ht="12.75" customHeight="1">
      <c r="AF848" s="106"/>
    </row>
    <row r="849" ht="12.75" customHeight="1">
      <c r="AF849" s="106"/>
    </row>
    <row r="850" ht="12.75" customHeight="1">
      <c r="AF850" s="106"/>
    </row>
    <row r="851" ht="12.75" customHeight="1">
      <c r="AF851" s="106"/>
    </row>
    <row r="852" ht="12.75" customHeight="1">
      <c r="AF852" s="106"/>
    </row>
    <row r="853" ht="12.75" customHeight="1">
      <c r="AF853" s="106"/>
    </row>
    <row r="854" ht="12.75" customHeight="1">
      <c r="AF854" s="106"/>
    </row>
    <row r="855" ht="12.75" customHeight="1">
      <c r="AF855" s="106"/>
    </row>
    <row r="856" ht="12.75" customHeight="1">
      <c r="AF856" s="106"/>
    </row>
    <row r="857" ht="12.75" customHeight="1">
      <c r="AF857" s="106"/>
    </row>
    <row r="858" ht="12.75" customHeight="1">
      <c r="AF858" s="106"/>
    </row>
    <row r="859" ht="12.75" customHeight="1">
      <c r="AF859" s="106"/>
    </row>
    <row r="860" ht="12.75" customHeight="1">
      <c r="AF860" s="106"/>
    </row>
    <row r="861" ht="12.75" customHeight="1">
      <c r="AF861" s="106"/>
    </row>
    <row r="862" ht="12.75" customHeight="1">
      <c r="AF862" s="106"/>
    </row>
    <row r="863" ht="12.75" customHeight="1">
      <c r="AF863" s="106"/>
    </row>
    <row r="864" ht="12.75" customHeight="1">
      <c r="AF864" s="106"/>
    </row>
    <row r="865" ht="12.75" customHeight="1">
      <c r="AF865" s="106"/>
    </row>
    <row r="866" ht="12.75" customHeight="1">
      <c r="AF866" s="106"/>
    </row>
    <row r="867" ht="12.75" customHeight="1">
      <c r="AF867" s="106"/>
    </row>
    <row r="868" ht="12.75" customHeight="1">
      <c r="AF868" s="106"/>
    </row>
    <row r="869" ht="12.75" customHeight="1">
      <c r="AF869" s="106"/>
    </row>
    <row r="870" ht="12.75" customHeight="1">
      <c r="AF870" s="106"/>
    </row>
    <row r="871" ht="12.75" customHeight="1">
      <c r="AF871" s="106"/>
    </row>
    <row r="872" ht="12.75" customHeight="1">
      <c r="AF872" s="106"/>
    </row>
    <row r="873" ht="12.75" customHeight="1">
      <c r="AF873" s="106"/>
    </row>
    <row r="874" ht="12.75" customHeight="1">
      <c r="AF874" s="106"/>
    </row>
    <row r="875" ht="12.75" customHeight="1">
      <c r="AF875" s="106"/>
    </row>
    <row r="876" ht="12.75" customHeight="1">
      <c r="AF876" s="106"/>
    </row>
    <row r="877" ht="12.75" customHeight="1">
      <c r="AF877" s="106"/>
    </row>
    <row r="878" ht="12.75" customHeight="1">
      <c r="AF878" s="106"/>
    </row>
    <row r="879" ht="12.75" customHeight="1">
      <c r="AF879" s="106"/>
    </row>
    <row r="880" ht="12.75" customHeight="1">
      <c r="AF880" s="106"/>
    </row>
    <row r="881" ht="12.75" customHeight="1">
      <c r="AF881" s="106"/>
    </row>
    <row r="882" ht="12.75" customHeight="1">
      <c r="AF882" s="106"/>
    </row>
    <row r="883" ht="12.75" customHeight="1">
      <c r="AF883" s="106"/>
    </row>
    <row r="884" ht="12.75" customHeight="1">
      <c r="AF884" s="106"/>
    </row>
    <row r="885" ht="12.75" customHeight="1">
      <c r="AF885" s="106"/>
    </row>
    <row r="886" ht="12.75" customHeight="1">
      <c r="AF886" s="106"/>
    </row>
    <row r="887" ht="12.75" customHeight="1">
      <c r="AF887" s="106"/>
    </row>
    <row r="888" ht="12.75" customHeight="1">
      <c r="AF888" s="106"/>
    </row>
    <row r="889" ht="12.75" customHeight="1">
      <c r="AF889" s="106"/>
    </row>
    <row r="890" ht="12.75" customHeight="1">
      <c r="AF890" s="106"/>
    </row>
    <row r="891" ht="12.75" customHeight="1">
      <c r="AF891" s="106"/>
    </row>
    <row r="892" ht="12.75" customHeight="1">
      <c r="AF892" s="106"/>
    </row>
    <row r="893" ht="12.75" customHeight="1">
      <c r="AF893" s="106"/>
    </row>
    <row r="894" ht="12.75" customHeight="1">
      <c r="AF894" s="106"/>
    </row>
    <row r="895" ht="12.75" customHeight="1">
      <c r="AF895" s="106"/>
    </row>
    <row r="896" ht="12.75" customHeight="1">
      <c r="AF896" s="106"/>
    </row>
    <row r="897" ht="12.75" customHeight="1">
      <c r="AF897" s="106"/>
    </row>
    <row r="898" ht="12.75" customHeight="1">
      <c r="AF898" s="106"/>
    </row>
    <row r="899" ht="12.75" customHeight="1">
      <c r="AF899" s="106"/>
    </row>
    <row r="900" ht="12.75" customHeight="1">
      <c r="AF900" s="106"/>
    </row>
    <row r="901" ht="12.75" customHeight="1">
      <c r="AF901" s="106"/>
    </row>
    <row r="902" ht="12.75" customHeight="1">
      <c r="AF902" s="106"/>
    </row>
    <row r="903" ht="12.75" customHeight="1">
      <c r="AF903" s="106"/>
    </row>
    <row r="904" ht="12.75" customHeight="1">
      <c r="AF904" s="106"/>
    </row>
    <row r="905" ht="12.75" customHeight="1">
      <c r="AF905" s="106"/>
    </row>
    <row r="906" ht="12.75" customHeight="1">
      <c r="AF906" s="106"/>
    </row>
    <row r="907" ht="12.75" customHeight="1">
      <c r="AF907" s="106"/>
    </row>
    <row r="908" ht="12.75" customHeight="1">
      <c r="AF908" s="106"/>
    </row>
    <row r="909" ht="12.75" customHeight="1">
      <c r="AF909" s="106"/>
    </row>
    <row r="910" ht="12.75" customHeight="1">
      <c r="AF910" s="106"/>
    </row>
    <row r="911" ht="12.75" customHeight="1">
      <c r="AF911" s="106"/>
    </row>
    <row r="912" ht="12.75" customHeight="1">
      <c r="AF912" s="106"/>
    </row>
    <row r="913" ht="12.75" customHeight="1">
      <c r="AF913" s="106"/>
    </row>
    <row r="914" ht="12.75" customHeight="1">
      <c r="AF914" s="106"/>
    </row>
    <row r="915" ht="12.75" customHeight="1">
      <c r="AF915" s="106"/>
    </row>
    <row r="916" ht="12.75" customHeight="1">
      <c r="AF916" s="106"/>
    </row>
    <row r="917" ht="12.75" customHeight="1">
      <c r="AF917" s="106"/>
    </row>
    <row r="918" ht="12.75" customHeight="1">
      <c r="AF918" s="106"/>
    </row>
    <row r="919" ht="12.75" customHeight="1">
      <c r="AF919" s="106"/>
    </row>
    <row r="920" ht="12.75" customHeight="1">
      <c r="AF920" s="106"/>
    </row>
    <row r="921" ht="12.75" customHeight="1">
      <c r="AF921" s="106"/>
    </row>
    <row r="922" ht="12.75" customHeight="1">
      <c r="AF922" s="106"/>
    </row>
    <row r="923" ht="12.75" customHeight="1">
      <c r="AF923" s="106"/>
    </row>
    <row r="924" ht="12.75" customHeight="1">
      <c r="AF924" s="106"/>
    </row>
    <row r="925" ht="12.75" customHeight="1">
      <c r="AF925" s="106"/>
    </row>
    <row r="926" ht="12.75" customHeight="1">
      <c r="AF926" s="106"/>
    </row>
    <row r="927" ht="12.75" customHeight="1">
      <c r="AF927" s="106"/>
    </row>
    <row r="928" ht="12.75" customHeight="1">
      <c r="AF928" s="106"/>
    </row>
    <row r="929" ht="12.75" customHeight="1">
      <c r="AF929" s="106"/>
    </row>
    <row r="930" ht="12.75" customHeight="1">
      <c r="AF930" s="106"/>
    </row>
    <row r="931" ht="12.75" customHeight="1">
      <c r="AF931" s="106"/>
    </row>
    <row r="932" ht="12.75" customHeight="1">
      <c r="AF932" s="106"/>
    </row>
    <row r="933" ht="12.75" customHeight="1">
      <c r="AF933" s="106"/>
    </row>
    <row r="934" ht="12.75" customHeight="1">
      <c r="AF934" s="106"/>
    </row>
    <row r="935" ht="12.75" customHeight="1">
      <c r="AF935" s="106"/>
    </row>
    <row r="936" ht="12.75" customHeight="1">
      <c r="AF936" s="106"/>
    </row>
    <row r="937" ht="12.75" customHeight="1">
      <c r="AF937" s="106"/>
    </row>
    <row r="938" ht="12.75" customHeight="1">
      <c r="AF938" s="106"/>
    </row>
    <row r="939" ht="12.75" customHeight="1">
      <c r="AF939" s="106"/>
    </row>
    <row r="940" ht="12.75" customHeight="1">
      <c r="AF940" s="106"/>
    </row>
    <row r="941" ht="12.75" customHeight="1">
      <c r="AF941" s="106"/>
    </row>
    <row r="942" ht="12.75" customHeight="1">
      <c r="AF942" s="106"/>
    </row>
    <row r="943" ht="12.75" customHeight="1">
      <c r="AF943" s="106"/>
    </row>
    <row r="944" ht="12.75" customHeight="1">
      <c r="AF944" s="106"/>
    </row>
    <row r="945" ht="12.75" customHeight="1">
      <c r="AF945" s="106"/>
    </row>
    <row r="946" ht="12.75" customHeight="1">
      <c r="AF946" s="106"/>
    </row>
    <row r="947" ht="12.75" customHeight="1">
      <c r="AF947" s="106"/>
    </row>
    <row r="948" ht="12.75" customHeight="1">
      <c r="AF948" s="106"/>
    </row>
    <row r="949" ht="12.75" customHeight="1">
      <c r="AF949" s="106"/>
    </row>
    <row r="950" ht="12.75" customHeight="1">
      <c r="AF950" s="106"/>
    </row>
    <row r="951" ht="12.75" customHeight="1">
      <c r="AF951" s="106"/>
    </row>
    <row r="952" ht="12.75" customHeight="1">
      <c r="AF952" s="106"/>
    </row>
    <row r="953" ht="12.75" customHeight="1">
      <c r="AF953" s="106"/>
    </row>
    <row r="954" ht="12.75" customHeight="1">
      <c r="AF954" s="106"/>
    </row>
    <row r="955" ht="12.75" customHeight="1">
      <c r="AF955" s="106"/>
    </row>
    <row r="956" ht="12.75" customHeight="1">
      <c r="AF956" s="106"/>
    </row>
    <row r="957" ht="12.75" customHeight="1">
      <c r="AF957" s="106"/>
    </row>
    <row r="958" ht="12.75" customHeight="1">
      <c r="AF958" s="106"/>
    </row>
    <row r="959" ht="12.75" customHeight="1">
      <c r="AF959" s="106"/>
    </row>
    <row r="960" ht="12.75" customHeight="1">
      <c r="AF960" s="106"/>
    </row>
    <row r="961" ht="12.75" customHeight="1">
      <c r="AF961" s="106"/>
    </row>
    <row r="962" ht="12.75" customHeight="1">
      <c r="AF962" s="106"/>
    </row>
    <row r="963" ht="12.75" customHeight="1">
      <c r="AF963" s="106"/>
    </row>
    <row r="964" ht="12.75" customHeight="1">
      <c r="AF964" s="106"/>
    </row>
    <row r="965" ht="12.75" customHeight="1">
      <c r="AF965" s="106"/>
    </row>
    <row r="966" ht="12.75" customHeight="1">
      <c r="AF966" s="106"/>
    </row>
    <row r="967" ht="12.75" customHeight="1">
      <c r="AF967" s="106"/>
    </row>
    <row r="968" ht="12.75" customHeight="1">
      <c r="AF968" s="106"/>
    </row>
    <row r="969" ht="12.75" customHeight="1">
      <c r="AF969" s="106"/>
    </row>
    <row r="970" ht="12.75" customHeight="1">
      <c r="AF970" s="106"/>
    </row>
    <row r="971" ht="12.75" customHeight="1">
      <c r="AF971" s="106"/>
    </row>
    <row r="972" ht="12.75" customHeight="1">
      <c r="AF972" s="106"/>
    </row>
    <row r="973" ht="12.75" customHeight="1">
      <c r="AF973" s="106"/>
    </row>
    <row r="974" ht="12.75" customHeight="1">
      <c r="AF974" s="106"/>
    </row>
    <row r="975" ht="12.75" customHeight="1">
      <c r="AF975" s="106"/>
    </row>
    <row r="976" ht="12.75" customHeight="1">
      <c r="AF976" s="106"/>
    </row>
    <row r="977" ht="12.75" customHeight="1">
      <c r="AF977" s="106"/>
    </row>
    <row r="978" ht="12.75" customHeight="1">
      <c r="AF978" s="106"/>
    </row>
    <row r="979" ht="12.75" customHeight="1">
      <c r="AF979" s="106"/>
    </row>
    <row r="980" ht="12.75" customHeight="1">
      <c r="AF980" s="106"/>
    </row>
    <row r="981" ht="12.75" customHeight="1">
      <c r="AF981" s="106"/>
    </row>
    <row r="982" ht="12.75" customHeight="1">
      <c r="AF982" s="106"/>
    </row>
    <row r="983" ht="12.75" customHeight="1">
      <c r="AF983" s="106"/>
    </row>
    <row r="984" ht="12.75" customHeight="1">
      <c r="AF984" s="106"/>
    </row>
    <row r="985" ht="12.75" customHeight="1">
      <c r="AF985" s="106"/>
    </row>
    <row r="986" ht="12.75" customHeight="1">
      <c r="AF986" s="106"/>
    </row>
    <row r="987" ht="12.75" customHeight="1">
      <c r="AF987" s="106"/>
    </row>
    <row r="988" ht="12.75" customHeight="1">
      <c r="AF988" s="106"/>
    </row>
    <row r="989" ht="12.75" customHeight="1">
      <c r="AF989" s="106"/>
    </row>
    <row r="990" ht="12.75" customHeight="1">
      <c r="AF990" s="106"/>
    </row>
    <row r="991" ht="12.75" customHeight="1">
      <c r="AF991" s="106"/>
    </row>
    <row r="992" ht="12.75" customHeight="1">
      <c r="AF992" s="106"/>
    </row>
    <row r="993" ht="12.75" customHeight="1">
      <c r="AF993" s="106"/>
    </row>
    <row r="994" ht="12.75" customHeight="1">
      <c r="AF994" s="106"/>
    </row>
    <row r="995" ht="12.75" customHeight="1">
      <c r="AF995" s="106"/>
    </row>
    <row r="996" ht="12.75" customHeight="1">
      <c r="AF996" s="106"/>
    </row>
    <row r="997" ht="12.75" customHeight="1">
      <c r="AF997" s="106"/>
    </row>
    <row r="998" ht="12.75" customHeight="1">
      <c r="AF998" s="106"/>
    </row>
    <row r="999" ht="12.75" customHeight="1">
      <c r="AF999" s="106"/>
    </row>
    <row r="1000" ht="12.75" customHeight="1">
      <c r="AF1000" s="106"/>
    </row>
  </sheetData>
  <mergeCells count="13">
    <mergeCell ref="A197:A203"/>
    <mergeCell ref="A205:A210"/>
    <mergeCell ref="B213:C213"/>
    <mergeCell ref="H213:U213"/>
    <mergeCell ref="Y213:AF213"/>
    <mergeCell ref="H219:Z219"/>
    <mergeCell ref="H1:AE1"/>
    <mergeCell ref="A3:A94"/>
    <mergeCell ref="A96:A107"/>
    <mergeCell ref="A109:A140"/>
    <mergeCell ref="A142:A156"/>
    <mergeCell ref="A158:A174"/>
    <mergeCell ref="A176:A195"/>
  </mergeCells>
  <hyperlinks>
    <hyperlink r:id="rId1" ref="B3"/>
    <hyperlink r:id="rId2" ref="B4"/>
    <hyperlink r:id="rId3" ref="B5"/>
    <hyperlink r:id="rId4" ref="B8"/>
    <hyperlink r:id="rId5" ref="B9"/>
    <hyperlink r:id="rId6" ref="B10"/>
    <hyperlink r:id="rId7" ref="B11"/>
    <hyperlink r:id="rId8" ref="B12"/>
    <hyperlink r:id="rId9" ref="B13"/>
    <hyperlink r:id="rId10" ref="B14"/>
    <hyperlink r:id="rId11" ref="B15"/>
    <hyperlink r:id="rId12" ref="B16"/>
    <hyperlink r:id="rId13" ref="B17"/>
    <hyperlink r:id="rId14" ref="B18"/>
    <hyperlink r:id="rId15" ref="B19"/>
    <hyperlink r:id="rId16" ref="B20"/>
    <hyperlink r:id="rId17" ref="B21"/>
    <hyperlink r:id="rId18" ref="B22"/>
    <hyperlink r:id="rId19" ref="B23"/>
    <hyperlink r:id="rId20" ref="B24"/>
    <hyperlink r:id="rId21" ref="B25"/>
    <hyperlink r:id="rId22" ref="B26"/>
    <hyperlink r:id="rId23" ref="B27"/>
    <hyperlink r:id="rId24" ref="B28"/>
    <hyperlink r:id="rId25" ref="B29"/>
    <hyperlink r:id="rId26" ref="B30"/>
    <hyperlink r:id="rId27" ref="B31"/>
    <hyperlink r:id="rId28" ref="B32"/>
    <hyperlink r:id="rId29" ref="B33"/>
    <hyperlink r:id="rId30" ref="B34"/>
    <hyperlink r:id="rId31" ref="B35"/>
    <hyperlink r:id="rId32" ref="B36"/>
    <hyperlink r:id="rId33" ref="B37"/>
    <hyperlink r:id="rId34" ref="B41"/>
    <hyperlink r:id="rId35" ref="B42"/>
    <hyperlink r:id="rId36" ref="B43"/>
    <hyperlink r:id="rId37" ref="B44"/>
    <hyperlink r:id="rId38" ref="B45"/>
    <hyperlink r:id="rId39" ref="B46"/>
    <hyperlink r:id="rId40" ref="B47"/>
    <hyperlink r:id="rId41" ref="B48"/>
    <hyperlink r:id="rId42" ref="B49"/>
    <hyperlink r:id="rId43" ref="B50"/>
    <hyperlink r:id="rId44" ref="B51"/>
    <hyperlink r:id="rId45" ref="B52"/>
    <hyperlink r:id="rId46" ref="B53"/>
    <hyperlink r:id="rId47" ref="B54"/>
    <hyperlink r:id="rId48" ref="B55"/>
    <hyperlink r:id="rId49" ref="B56"/>
    <hyperlink r:id="rId50" ref="B57"/>
    <hyperlink r:id="rId51" ref="B58"/>
    <hyperlink r:id="rId52" ref="B59"/>
    <hyperlink r:id="rId53" ref="B60"/>
    <hyperlink r:id="rId54" ref="B61"/>
    <hyperlink r:id="rId55" ref="B62"/>
    <hyperlink r:id="rId56" ref="B63"/>
    <hyperlink r:id="rId57" ref="B64"/>
    <hyperlink r:id="rId58" ref="B65"/>
    <hyperlink r:id="rId59" ref="B66"/>
    <hyperlink r:id="rId60" ref="B67"/>
    <hyperlink r:id="rId61" ref="B68"/>
    <hyperlink r:id="rId62" ref="B69"/>
    <hyperlink r:id="rId63" ref="B70"/>
    <hyperlink r:id="rId64" ref="B71"/>
    <hyperlink r:id="rId65" ref="B72"/>
    <hyperlink r:id="rId66" ref="B73"/>
    <hyperlink r:id="rId67" ref="B74"/>
    <hyperlink r:id="rId68" ref="B75"/>
    <hyperlink r:id="rId69" ref="B76"/>
    <hyperlink r:id="rId70" ref="B77"/>
    <hyperlink r:id="rId71" ref="B78"/>
    <hyperlink r:id="rId72" ref="B79"/>
    <hyperlink r:id="rId73" ref="B80"/>
    <hyperlink r:id="rId74" ref="B81"/>
    <hyperlink r:id="rId75" ref="B82"/>
    <hyperlink r:id="rId76" ref="B83"/>
    <hyperlink r:id="rId77" ref="B84"/>
    <hyperlink r:id="rId78" ref="B85"/>
    <hyperlink r:id="rId79" ref="B86"/>
    <hyperlink r:id="rId80" ref="B87"/>
    <hyperlink r:id="rId81" ref="B89"/>
    <hyperlink r:id="rId82" ref="B90"/>
    <hyperlink r:id="rId83" ref="B91"/>
    <hyperlink r:id="rId84" ref="B92"/>
    <hyperlink r:id="rId85" ref="B93"/>
    <hyperlink r:id="rId86" ref="B94"/>
    <hyperlink r:id="rId87" ref="B96"/>
    <hyperlink r:id="rId88" ref="B97"/>
    <hyperlink r:id="rId89" ref="B98"/>
    <hyperlink r:id="rId90" ref="B99"/>
    <hyperlink r:id="rId91" ref="B100"/>
    <hyperlink r:id="rId92" ref="B101"/>
    <hyperlink r:id="rId93" ref="B102"/>
    <hyperlink r:id="rId94" ref="B106"/>
    <hyperlink r:id="rId95" ref="B109"/>
    <hyperlink r:id="rId96" ref="B110"/>
    <hyperlink r:id="rId97" ref="B111"/>
    <hyperlink r:id="rId98" ref="B112"/>
    <hyperlink r:id="rId99" ref="B113"/>
    <hyperlink r:id="rId100" ref="B114"/>
    <hyperlink r:id="rId101" ref="B115"/>
    <hyperlink r:id="rId102" ref="B116"/>
    <hyperlink r:id="rId103" ref="B117"/>
    <hyperlink r:id="rId104" ref="B118"/>
    <hyperlink r:id="rId105" ref="B119"/>
    <hyperlink r:id="rId106" ref="B120"/>
    <hyperlink r:id="rId107" ref="B121"/>
    <hyperlink r:id="rId108" ref="B122"/>
    <hyperlink r:id="rId109" ref="B123"/>
    <hyperlink r:id="rId110" ref="B124"/>
    <hyperlink r:id="rId111" ref="B125"/>
    <hyperlink r:id="rId112" ref="B126"/>
    <hyperlink r:id="rId113" ref="B127"/>
    <hyperlink r:id="rId114" ref="B128"/>
    <hyperlink r:id="rId115" ref="B129"/>
    <hyperlink r:id="rId116" ref="B130"/>
    <hyperlink r:id="rId117" ref="B131"/>
    <hyperlink r:id="rId118" ref="B142"/>
    <hyperlink r:id="rId119" ref="B143"/>
    <hyperlink r:id="rId120" ref="B144"/>
    <hyperlink r:id="rId121" ref="B145"/>
    <hyperlink r:id="rId122" ref="B146"/>
    <hyperlink r:id="rId123" ref="B147"/>
    <hyperlink r:id="rId124" ref="B148"/>
    <hyperlink r:id="rId125" ref="B149"/>
    <hyperlink r:id="rId126" ref="B150"/>
    <hyperlink r:id="rId127" ref="B151"/>
    <hyperlink r:id="rId128" ref="B152"/>
    <hyperlink r:id="rId129" ref="B153"/>
    <hyperlink r:id="rId130" ref="B154"/>
    <hyperlink r:id="rId131" ref="B155"/>
    <hyperlink r:id="rId132" ref="B156"/>
    <hyperlink r:id="rId133" ref="B158"/>
    <hyperlink r:id="rId134" ref="B159"/>
    <hyperlink r:id="rId135" ref="B160"/>
    <hyperlink r:id="rId136" ref="B161"/>
    <hyperlink r:id="rId137" ref="B162"/>
    <hyperlink r:id="rId138" ref="B163"/>
    <hyperlink r:id="rId139" ref="B164"/>
    <hyperlink r:id="rId140" ref="B165"/>
    <hyperlink r:id="rId141" ref="B166"/>
    <hyperlink r:id="rId142" ref="B167"/>
    <hyperlink r:id="rId143" ref="B168"/>
    <hyperlink r:id="rId144" ref="B169"/>
    <hyperlink r:id="rId145" ref="B170"/>
    <hyperlink r:id="rId146" ref="B171"/>
    <hyperlink r:id="rId147" ref="B172"/>
    <hyperlink r:id="rId148" ref="B173"/>
    <hyperlink r:id="rId149" ref="B174"/>
    <hyperlink r:id="rId150" ref="B176"/>
    <hyperlink r:id="rId151" ref="B177"/>
    <hyperlink r:id="rId152" ref="B178"/>
    <hyperlink r:id="rId153" ref="B179"/>
    <hyperlink r:id="rId154" ref="B180"/>
    <hyperlink r:id="rId155" ref="B181"/>
    <hyperlink r:id="rId156" ref="B182"/>
    <hyperlink r:id="rId157" ref="B183"/>
    <hyperlink r:id="rId158" ref="B184"/>
    <hyperlink r:id="rId159" ref="B185"/>
    <hyperlink r:id="rId160" ref="B186"/>
    <hyperlink r:id="rId161" ref="B187"/>
    <hyperlink r:id="rId162" ref="B188"/>
    <hyperlink r:id="rId163" ref="B189"/>
    <hyperlink r:id="rId164" ref="B190"/>
    <hyperlink r:id="rId165" ref="B191"/>
    <hyperlink r:id="rId166" ref="B192"/>
    <hyperlink r:id="rId167" ref="B193"/>
    <hyperlink r:id="rId168" ref="B194"/>
    <hyperlink r:id="rId169" ref="B195"/>
    <hyperlink r:id="rId170" ref="B197"/>
    <hyperlink r:id="rId171" ref="B198"/>
    <hyperlink r:id="rId172" ref="B199"/>
    <hyperlink r:id="rId173" ref="B200"/>
    <hyperlink r:id="rId174" ref="B201"/>
    <hyperlink r:id="rId175" ref="B202"/>
    <hyperlink r:id="rId176" ref="B203"/>
    <hyperlink r:id="rId177" ref="B205"/>
    <hyperlink r:id="rId178" ref="B206"/>
    <hyperlink r:id="rId179" ref="B207"/>
    <hyperlink r:id="rId180" ref="B208"/>
    <hyperlink r:id="rId181" ref="B209"/>
    <hyperlink r:id="rId182" ref="B210"/>
  </hyperlinks>
  <printOptions/>
  <pageMargins bottom="0.7480314960629921" footer="0.0" header="0.0" left="0.7086614173228347" right="0.7086614173228347" top="0.7480314960629921"/>
  <pageSetup paperSize="9" orientation="landscape"/>
  <drawing r:id="rId18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0"/>
  <cols>
    <col customWidth="1" min="1" max="1" width="12.25"/>
    <col customWidth="1" min="2" max="2" width="36.25"/>
    <col customWidth="1" min="3" max="3" width="20.0"/>
    <col customWidth="1" min="4" max="4" width="13.0"/>
    <col customWidth="1" min="5" max="5" width="13.38"/>
    <col customWidth="1" min="6" max="6" width="11.38"/>
    <col customWidth="1" min="7" max="7" width="17.0"/>
    <col customWidth="1" min="8" max="8" width="10.38"/>
    <col customWidth="1" min="9" max="9" width="11.0"/>
    <col customWidth="1" min="10" max="10" width="10.25"/>
    <col customWidth="1" min="11" max="11" width="9.0"/>
    <col customWidth="1" min="12" max="12" width="11.38"/>
    <col customWidth="1" min="13" max="13" width="10.88"/>
    <col customWidth="1" min="14" max="14" width="11.38"/>
    <col customWidth="1" min="15" max="16" width="9.38"/>
    <col customWidth="1" min="17" max="17" width="9.75"/>
    <col customWidth="1" min="18" max="18" width="10.0"/>
    <col customWidth="1" min="19" max="19" width="8.75"/>
    <col customWidth="1" min="20" max="20" width="19.75"/>
    <col customWidth="1" min="21" max="39" width="11.38"/>
    <col customWidth="1" min="40" max="40" width="3.25"/>
    <col customWidth="1" min="41" max="56" width="11.38"/>
  </cols>
  <sheetData>
    <row r="1" ht="132.0" customHeight="1">
      <c r="D1" s="62"/>
      <c r="E1" s="62"/>
      <c r="F1" s="62"/>
      <c r="G1" s="62"/>
      <c r="H1" s="291" t="s">
        <v>484</v>
      </c>
      <c r="AN1" s="15"/>
      <c r="AO1" s="15"/>
      <c r="AP1" s="15"/>
      <c r="AQ1" s="15"/>
      <c r="AR1" s="15"/>
      <c r="AS1" s="15"/>
      <c r="AT1" s="15"/>
      <c r="AU1" s="15"/>
      <c r="AV1" s="15"/>
      <c r="AW1" s="15"/>
      <c r="AX1" s="15"/>
      <c r="AY1" s="15"/>
      <c r="AZ1" s="15"/>
      <c r="BA1" s="15"/>
      <c r="BB1" s="15"/>
      <c r="BC1" s="15"/>
      <c r="BD1" s="15"/>
    </row>
    <row r="2" ht="57.75" customHeight="1">
      <c r="A2" s="65" t="s">
        <v>18</v>
      </c>
      <c r="B2" s="65" t="s">
        <v>82</v>
      </c>
      <c r="C2" s="65" t="s">
        <v>83</v>
      </c>
      <c r="D2" s="65" t="s">
        <v>84</v>
      </c>
      <c r="E2" s="292" t="s">
        <v>85</v>
      </c>
      <c r="F2" s="292" t="s">
        <v>86</v>
      </c>
      <c r="G2" s="292" t="s">
        <v>87</v>
      </c>
      <c r="H2" s="67" t="s">
        <v>88</v>
      </c>
      <c r="I2" s="68" t="s">
        <v>89</v>
      </c>
      <c r="J2" s="69" t="s">
        <v>90</v>
      </c>
      <c r="K2" s="293" t="s">
        <v>91</v>
      </c>
      <c r="L2" s="71" t="s">
        <v>92</v>
      </c>
      <c r="M2" s="72" t="s">
        <v>93</v>
      </c>
      <c r="N2" s="73" t="s">
        <v>94</v>
      </c>
      <c r="O2" s="74" t="s">
        <v>95</v>
      </c>
      <c r="P2" s="75" t="s">
        <v>96</v>
      </c>
      <c r="Q2" s="76" t="s">
        <v>97</v>
      </c>
      <c r="R2" s="77" t="s">
        <v>98</v>
      </c>
      <c r="S2" s="78" t="s">
        <v>99</v>
      </c>
      <c r="T2" s="292" t="s">
        <v>100</v>
      </c>
      <c r="U2" s="292" t="s">
        <v>19</v>
      </c>
      <c r="V2" s="294" t="s">
        <v>101</v>
      </c>
      <c r="W2" s="295" t="s">
        <v>226</v>
      </c>
      <c r="X2" s="295" t="s">
        <v>227</v>
      </c>
      <c r="Y2" s="295" t="s">
        <v>228</v>
      </c>
      <c r="Z2" s="295" t="s">
        <v>229</v>
      </c>
      <c r="AA2" s="295" t="s">
        <v>106</v>
      </c>
      <c r="AB2" s="295" t="s">
        <v>230</v>
      </c>
      <c r="AC2" s="295" t="s">
        <v>231</v>
      </c>
      <c r="AD2" s="83"/>
      <c r="AE2" s="81" t="s">
        <v>110</v>
      </c>
      <c r="AF2" s="81" t="s">
        <v>111</v>
      </c>
      <c r="AG2" s="81" t="s">
        <v>112</v>
      </c>
      <c r="AH2" s="81" t="s">
        <v>113</v>
      </c>
      <c r="AI2" s="81" t="s">
        <v>114</v>
      </c>
      <c r="AJ2" s="81" t="s">
        <v>115</v>
      </c>
      <c r="AK2" s="81" t="s">
        <v>116</v>
      </c>
      <c r="AL2" s="81" t="s">
        <v>232</v>
      </c>
      <c r="AM2" s="81" t="s">
        <v>64</v>
      </c>
      <c r="AN2" s="83"/>
      <c r="AO2" s="81" t="s">
        <v>110</v>
      </c>
      <c r="AP2" s="81" t="s">
        <v>111</v>
      </c>
      <c r="AQ2" s="81" t="s">
        <v>112</v>
      </c>
      <c r="AR2" s="81" t="s">
        <v>113</v>
      </c>
      <c r="AS2" s="81" t="s">
        <v>114</v>
      </c>
      <c r="AT2" s="81" t="s">
        <v>115</v>
      </c>
      <c r="AU2" s="81" t="s">
        <v>116</v>
      </c>
      <c r="AV2" s="81" t="s">
        <v>232</v>
      </c>
      <c r="AW2" s="81" t="s">
        <v>64</v>
      </c>
      <c r="AX2" s="80"/>
      <c r="AY2" s="80"/>
      <c r="AZ2" s="80"/>
      <c r="BA2" s="80"/>
      <c r="BB2" s="80"/>
      <c r="BC2" s="80"/>
      <c r="BD2" s="80"/>
    </row>
    <row r="3" ht="12.75" customHeight="1">
      <c r="A3" s="296" t="s">
        <v>485</v>
      </c>
      <c r="B3" s="108" t="s">
        <v>486</v>
      </c>
      <c r="C3" s="297" t="s">
        <v>74</v>
      </c>
      <c r="D3" s="140" t="s">
        <v>487</v>
      </c>
      <c r="E3" s="86" t="s">
        <v>192</v>
      </c>
      <c r="F3" s="88">
        <v>5.0</v>
      </c>
      <c r="G3" s="298">
        <v>310.0</v>
      </c>
      <c r="H3" s="90"/>
      <c r="I3" s="91"/>
      <c r="J3" s="109"/>
      <c r="K3" s="93"/>
      <c r="L3" s="94"/>
      <c r="M3" s="95"/>
      <c r="N3" s="96"/>
      <c r="O3" s="97"/>
      <c r="P3" s="299"/>
      <c r="Q3" s="99"/>
      <c r="R3" s="100"/>
      <c r="S3" s="101"/>
      <c r="T3" s="102">
        <f t="shared" ref="T3:T27" si="2">SUM(H3:S3)*G3</f>
        <v>0</v>
      </c>
      <c r="U3" s="103">
        <f t="shared" ref="U3:U27" si="3">SUM(H3:S3)*F3</f>
        <v>0</v>
      </c>
      <c r="V3" s="56">
        <f t="shared" ref="V3:V27" si="4">SUM(H3:S3)</f>
        <v>0</v>
      </c>
      <c r="W3" s="56"/>
      <c r="X3" s="56"/>
      <c r="Y3" s="56"/>
      <c r="Z3" s="56"/>
      <c r="AA3" s="300">
        <f t="shared" ref="AA3:AA4" si="5">$V3*5</f>
        <v>0</v>
      </c>
      <c r="AB3" s="56"/>
      <c r="AC3" s="56"/>
      <c r="AD3" s="15"/>
      <c r="AE3" s="56"/>
      <c r="AF3" s="56"/>
      <c r="AG3" s="56">
        <v>1.0</v>
      </c>
      <c r="AH3" s="56">
        <v>4.0</v>
      </c>
      <c r="AI3" s="56"/>
      <c r="AJ3" s="56"/>
      <c r="AK3" s="56"/>
      <c r="AL3" s="56"/>
      <c r="AM3" s="56">
        <v>10.0</v>
      </c>
      <c r="AO3" s="56" t="str">
        <f t="shared" ref="AO3:AW3" si="1">IF(AE3="","",$V3*AE3)</f>
        <v/>
      </c>
      <c r="AP3" s="56" t="str">
        <f t="shared" si="1"/>
        <v/>
      </c>
      <c r="AQ3" s="56">
        <f t="shared" si="1"/>
        <v>0</v>
      </c>
      <c r="AR3" s="56">
        <f t="shared" si="1"/>
        <v>0</v>
      </c>
      <c r="AS3" s="56" t="str">
        <f t="shared" si="1"/>
        <v/>
      </c>
      <c r="AT3" s="56" t="str">
        <f t="shared" si="1"/>
        <v/>
      </c>
      <c r="AU3" s="56" t="str">
        <f t="shared" si="1"/>
        <v/>
      </c>
      <c r="AV3" s="56" t="str">
        <f t="shared" si="1"/>
        <v/>
      </c>
      <c r="AW3" s="56">
        <f t="shared" si="1"/>
        <v>0</v>
      </c>
    </row>
    <row r="4" ht="12.75" customHeight="1">
      <c r="A4" s="107"/>
      <c r="B4" s="108" t="s">
        <v>488</v>
      </c>
      <c r="C4" s="297" t="s">
        <v>74</v>
      </c>
      <c r="D4" s="140" t="s">
        <v>487</v>
      </c>
      <c r="E4" s="86" t="s">
        <v>192</v>
      </c>
      <c r="F4" s="88">
        <v>5.0</v>
      </c>
      <c r="G4" s="298">
        <v>280.0</v>
      </c>
      <c r="H4" s="90"/>
      <c r="I4" s="91"/>
      <c r="J4" s="109"/>
      <c r="K4" s="93"/>
      <c r="L4" s="94"/>
      <c r="M4" s="95"/>
      <c r="N4" s="96"/>
      <c r="O4" s="97"/>
      <c r="P4" s="299"/>
      <c r="Q4" s="99"/>
      <c r="R4" s="100"/>
      <c r="S4" s="101"/>
      <c r="T4" s="102">
        <f t="shared" si="2"/>
        <v>0</v>
      </c>
      <c r="U4" s="103">
        <f t="shared" si="3"/>
        <v>0</v>
      </c>
      <c r="V4" s="56">
        <f t="shared" si="4"/>
        <v>0</v>
      </c>
      <c r="W4" s="56"/>
      <c r="X4" s="56"/>
      <c r="Y4" s="56"/>
      <c r="Z4" s="56"/>
      <c r="AA4" s="300">
        <f t="shared" si="5"/>
        <v>0</v>
      </c>
      <c r="AB4" s="56"/>
      <c r="AC4" s="56"/>
      <c r="AD4" s="15"/>
      <c r="AE4" s="56"/>
      <c r="AF4" s="56"/>
      <c r="AG4" s="56"/>
      <c r="AH4" s="56"/>
      <c r="AI4" s="56"/>
      <c r="AJ4" s="56"/>
      <c r="AK4" s="56"/>
      <c r="AL4" s="56"/>
      <c r="AM4" s="56">
        <v>10.0</v>
      </c>
      <c r="AO4" s="56" t="str">
        <f t="shared" ref="AO4:AW4" si="6">IF(AE4="","",$V4*AE4)</f>
        <v/>
      </c>
      <c r="AP4" s="56" t="str">
        <f t="shared" si="6"/>
        <v/>
      </c>
      <c r="AQ4" s="56" t="str">
        <f t="shared" si="6"/>
        <v/>
      </c>
      <c r="AR4" s="56" t="str">
        <f t="shared" si="6"/>
        <v/>
      </c>
      <c r="AS4" s="56" t="str">
        <f t="shared" si="6"/>
        <v/>
      </c>
      <c r="AT4" s="56" t="str">
        <f t="shared" si="6"/>
        <v/>
      </c>
      <c r="AU4" s="56" t="str">
        <f t="shared" si="6"/>
        <v/>
      </c>
      <c r="AV4" s="56" t="str">
        <f t="shared" si="6"/>
        <v/>
      </c>
      <c r="AW4" s="56">
        <f t="shared" si="6"/>
        <v>0</v>
      </c>
    </row>
    <row r="5" ht="12.75" customHeight="1">
      <c r="A5" s="107"/>
      <c r="B5" s="108" t="s">
        <v>489</v>
      </c>
      <c r="C5" s="297" t="s">
        <v>75</v>
      </c>
      <c r="D5" s="140" t="s">
        <v>487</v>
      </c>
      <c r="E5" s="86" t="s">
        <v>192</v>
      </c>
      <c r="F5" s="88">
        <v>4.0</v>
      </c>
      <c r="G5" s="298">
        <v>240.0</v>
      </c>
      <c r="H5" s="90"/>
      <c r="I5" s="91"/>
      <c r="J5" s="109"/>
      <c r="K5" s="93"/>
      <c r="L5" s="94"/>
      <c r="M5" s="95"/>
      <c r="N5" s="96"/>
      <c r="O5" s="97"/>
      <c r="P5" s="299"/>
      <c r="Q5" s="99"/>
      <c r="R5" s="100"/>
      <c r="S5" s="101"/>
      <c r="T5" s="102">
        <f t="shared" si="2"/>
        <v>0</v>
      </c>
      <c r="U5" s="103">
        <f t="shared" si="3"/>
        <v>0</v>
      </c>
      <c r="V5" s="56">
        <f t="shared" si="4"/>
        <v>0</v>
      </c>
      <c r="W5" s="56"/>
      <c r="X5" s="56"/>
      <c r="Y5" s="56"/>
      <c r="Z5" s="56"/>
      <c r="AA5" s="56"/>
      <c r="AB5" s="300">
        <f>$V5*4</f>
        <v>0</v>
      </c>
      <c r="AC5" s="56"/>
      <c r="AD5" s="15"/>
      <c r="AE5" s="56">
        <v>1.0</v>
      </c>
      <c r="AF5" s="56"/>
      <c r="AG5" s="56">
        <v>1.0</v>
      </c>
      <c r="AH5" s="56"/>
      <c r="AI5" s="56"/>
      <c r="AJ5" s="56">
        <v>1.0</v>
      </c>
      <c r="AK5" s="56"/>
      <c r="AL5" s="56">
        <v>1.0</v>
      </c>
      <c r="AM5" s="56">
        <v>16.0</v>
      </c>
      <c r="AO5" s="56">
        <f t="shared" ref="AO5:AW5" si="7">IF(AE5="","",$V5*AE5)</f>
        <v>0</v>
      </c>
      <c r="AP5" s="56" t="str">
        <f t="shared" si="7"/>
        <v/>
      </c>
      <c r="AQ5" s="56">
        <f t="shared" si="7"/>
        <v>0</v>
      </c>
      <c r="AR5" s="56" t="str">
        <f t="shared" si="7"/>
        <v/>
      </c>
      <c r="AS5" s="56" t="str">
        <f t="shared" si="7"/>
        <v/>
      </c>
      <c r="AT5" s="56">
        <f t="shared" si="7"/>
        <v>0</v>
      </c>
      <c r="AU5" s="56" t="str">
        <f t="shared" si="7"/>
        <v/>
      </c>
      <c r="AV5" s="56">
        <f t="shared" si="7"/>
        <v>0</v>
      </c>
      <c r="AW5" s="56">
        <f t="shared" si="7"/>
        <v>0</v>
      </c>
    </row>
    <row r="6" ht="12.75" customHeight="1">
      <c r="A6" s="107"/>
      <c r="B6" s="108" t="s">
        <v>490</v>
      </c>
      <c r="C6" s="297" t="s">
        <v>72</v>
      </c>
      <c r="D6" s="140" t="s">
        <v>487</v>
      </c>
      <c r="E6" s="86" t="s">
        <v>192</v>
      </c>
      <c r="F6" s="88">
        <v>10.0</v>
      </c>
      <c r="G6" s="298">
        <v>65.0</v>
      </c>
      <c r="H6" s="90"/>
      <c r="I6" s="91"/>
      <c r="J6" s="109"/>
      <c r="K6" s="93"/>
      <c r="L6" s="94"/>
      <c r="M6" s="95"/>
      <c r="N6" s="96"/>
      <c r="O6" s="97"/>
      <c r="P6" s="299"/>
      <c r="Q6" s="99"/>
      <c r="R6" s="100"/>
      <c r="S6" s="101"/>
      <c r="T6" s="102">
        <f t="shared" si="2"/>
        <v>0</v>
      </c>
      <c r="U6" s="103">
        <f t="shared" si="3"/>
        <v>0</v>
      </c>
      <c r="V6" s="56">
        <f t="shared" si="4"/>
        <v>0</v>
      </c>
      <c r="W6" s="56"/>
      <c r="X6" s="56"/>
      <c r="Y6" s="300">
        <f>V6*10</f>
        <v>0</v>
      </c>
      <c r="Z6" s="56"/>
      <c r="AA6" s="56"/>
      <c r="AB6" s="56"/>
      <c r="AC6" s="56"/>
      <c r="AD6" s="15"/>
      <c r="AE6" s="56"/>
      <c r="AF6" s="56"/>
      <c r="AG6" s="56"/>
      <c r="AH6" s="56"/>
      <c r="AI6" s="56"/>
      <c r="AJ6" s="56"/>
      <c r="AK6" s="56"/>
      <c r="AL6" s="56"/>
      <c r="AM6" s="56">
        <v>20.0</v>
      </c>
      <c r="AO6" s="56" t="str">
        <f t="shared" ref="AO6:AW6" si="8">IF(AE6="","",$V6*AE6)</f>
        <v/>
      </c>
      <c r="AP6" s="56" t="str">
        <f t="shared" si="8"/>
        <v/>
      </c>
      <c r="AQ6" s="56" t="str">
        <f t="shared" si="8"/>
        <v/>
      </c>
      <c r="AR6" s="56" t="str">
        <f t="shared" si="8"/>
        <v/>
      </c>
      <c r="AS6" s="56" t="str">
        <f t="shared" si="8"/>
        <v/>
      </c>
      <c r="AT6" s="56" t="str">
        <f t="shared" si="8"/>
        <v/>
      </c>
      <c r="AU6" s="56" t="str">
        <f t="shared" si="8"/>
        <v/>
      </c>
      <c r="AV6" s="56" t="str">
        <f t="shared" si="8"/>
        <v/>
      </c>
      <c r="AW6" s="56">
        <f t="shared" si="8"/>
        <v>0</v>
      </c>
    </row>
    <row r="7" ht="12.75" customHeight="1">
      <c r="A7" s="107"/>
      <c r="B7" s="108" t="s">
        <v>491</v>
      </c>
      <c r="C7" s="297" t="s">
        <v>73</v>
      </c>
      <c r="D7" s="140" t="s">
        <v>487</v>
      </c>
      <c r="E7" s="86" t="s">
        <v>192</v>
      </c>
      <c r="F7" s="88">
        <v>10.0</v>
      </c>
      <c r="G7" s="298">
        <v>145.0</v>
      </c>
      <c r="H7" s="90"/>
      <c r="I7" s="91"/>
      <c r="J7" s="109"/>
      <c r="K7" s="93"/>
      <c r="L7" s="94"/>
      <c r="M7" s="95"/>
      <c r="N7" s="96"/>
      <c r="O7" s="97"/>
      <c r="P7" s="299"/>
      <c r="Q7" s="99"/>
      <c r="R7" s="100"/>
      <c r="S7" s="101"/>
      <c r="T7" s="102">
        <f t="shared" si="2"/>
        <v>0</v>
      </c>
      <c r="U7" s="103">
        <f t="shared" si="3"/>
        <v>0</v>
      </c>
      <c r="V7" s="56">
        <f t="shared" si="4"/>
        <v>0</v>
      </c>
      <c r="W7" s="56"/>
      <c r="X7" s="56"/>
      <c r="Y7" s="56"/>
      <c r="Z7" s="300">
        <f>V7*10</f>
        <v>0</v>
      </c>
      <c r="AA7" s="56"/>
      <c r="AB7" s="56"/>
      <c r="AC7" s="56"/>
      <c r="AD7" s="15"/>
      <c r="AE7" s="56"/>
      <c r="AF7" s="56"/>
      <c r="AG7" s="56"/>
      <c r="AH7" s="56"/>
      <c r="AI7" s="56"/>
      <c r="AJ7" s="56"/>
      <c r="AK7" s="56"/>
      <c r="AL7" s="56"/>
      <c r="AM7" s="56">
        <v>20.0</v>
      </c>
      <c r="AO7" s="56" t="str">
        <f t="shared" ref="AO7:AW7" si="9">IF(AE7="","",$V7*AE7)</f>
        <v/>
      </c>
      <c r="AP7" s="56" t="str">
        <f t="shared" si="9"/>
        <v/>
      </c>
      <c r="AQ7" s="56" t="str">
        <f t="shared" si="9"/>
        <v/>
      </c>
      <c r="AR7" s="56" t="str">
        <f t="shared" si="9"/>
        <v/>
      </c>
      <c r="AS7" s="56" t="str">
        <f t="shared" si="9"/>
        <v/>
      </c>
      <c r="AT7" s="56" t="str">
        <f t="shared" si="9"/>
        <v/>
      </c>
      <c r="AU7" s="56" t="str">
        <f t="shared" si="9"/>
        <v/>
      </c>
      <c r="AV7" s="56" t="str">
        <f t="shared" si="9"/>
        <v/>
      </c>
      <c r="AW7" s="56">
        <f t="shared" si="9"/>
        <v>0</v>
      </c>
    </row>
    <row r="8" ht="12.75" customHeight="1">
      <c r="A8" s="107"/>
      <c r="B8" s="108" t="s">
        <v>492</v>
      </c>
      <c r="C8" s="297" t="s">
        <v>73</v>
      </c>
      <c r="D8" s="140" t="s">
        <v>487</v>
      </c>
      <c r="E8" s="86" t="s">
        <v>132</v>
      </c>
      <c r="F8" s="88">
        <v>5.0</v>
      </c>
      <c r="G8" s="298">
        <v>115.0</v>
      </c>
      <c r="H8" s="90"/>
      <c r="I8" s="91"/>
      <c r="J8" s="109"/>
      <c r="K8" s="93"/>
      <c r="L8" s="94"/>
      <c r="M8" s="95"/>
      <c r="N8" s="96"/>
      <c r="O8" s="97"/>
      <c r="P8" s="299"/>
      <c r="Q8" s="99"/>
      <c r="R8" s="100"/>
      <c r="S8" s="101"/>
      <c r="T8" s="102">
        <f t="shared" si="2"/>
        <v>0</v>
      </c>
      <c r="U8" s="103">
        <f t="shared" si="3"/>
        <v>0</v>
      </c>
      <c r="V8" s="56">
        <f t="shared" si="4"/>
        <v>0</v>
      </c>
      <c r="W8" s="56"/>
      <c r="X8" s="56"/>
      <c r="Y8" s="56"/>
      <c r="Z8" s="300">
        <f>V8*5</f>
        <v>0</v>
      </c>
      <c r="AA8" s="56"/>
      <c r="AB8" s="56"/>
      <c r="AC8" s="56"/>
      <c r="AD8" s="15"/>
      <c r="AE8" s="56">
        <v>5.0</v>
      </c>
      <c r="AF8" s="56"/>
      <c r="AG8" s="56"/>
      <c r="AH8" s="56"/>
      <c r="AI8" s="56"/>
      <c r="AJ8" s="56"/>
      <c r="AK8" s="56"/>
      <c r="AL8" s="56"/>
      <c r="AM8" s="56">
        <v>10.0</v>
      </c>
      <c r="AO8" s="56">
        <f t="shared" ref="AO8:AW8" si="10">IF(AE8="","",$V8*AE8)</f>
        <v>0</v>
      </c>
      <c r="AP8" s="56" t="str">
        <f t="shared" si="10"/>
        <v/>
      </c>
      <c r="AQ8" s="56" t="str">
        <f t="shared" si="10"/>
        <v/>
      </c>
      <c r="AR8" s="56" t="str">
        <f t="shared" si="10"/>
        <v/>
      </c>
      <c r="AS8" s="56" t="str">
        <f t="shared" si="10"/>
        <v/>
      </c>
      <c r="AT8" s="56" t="str">
        <f t="shared" si="10"/>
        <v/>
      </c>
      <c r="AU8" s="56" t="str">
        <f t="shared" si="10"/>
        <v/>
      </c>
      <c r="AV8" s="56" t="str">
        <f t="shared" si="10"/>
        <v/>
      </c>
      <c r="AW8" s="56">
        <f t="shared" si="10"/>
        <v>0</v>
      </c>
    </row>
    <row r="9" ht="12.75" customHeight="1">
      <c r="A9" s="107"/>
      <c r="B9" s="108" t="s">
        <v>493</v>
      </c>
      <c r="C9" s="297" t="s">
        <v>74</v>
      </c>
      <c r="D9" s="140" t="s">
        <v>487</v>
      </c>
      <c r="E9" s="86" t="s">
        <v>132</v>
      </c>
      <c r="F9" s="88">
        <v>4.0</v>
      </c>
      <c r="G9" s="298">
        <v>320.0</v>
      </c>
      <c r="H9" s="90"/>
      <c r="I9" s="91"/>
      <c r="J9" s="109"/>
      <c r="K9" s="93"/>
      <c r="L9" s="94"/>
      <c r="M9" s="95"/>
      <c r="N9" s="96"/>
      <c r="O9" s="97"/>
      <c r="P9" s="299"/>
      <c r="Q9" s="99"/>
      <c r="R9" s="100"/>
      <c r="S9" s="101"/>
      <c r="T9" s="102">
        <f t="shared" si="2"/>
        <v>0</v>
      </c>
      <c r="U9" s="103">
        <f t="shared" si="3"/>
        <v>0</v>
      </c>
      <c r="V9" s="56">
        <f t="shared" si="4"/>
        <v>0</v>
      </c>
      <c r="W9" s="56"/>
      <c r="X9" s="56"/>
      <c r="Y9" s="56"/>
      <c r="Z9" s="56"/>
      <c r="AA9" s="300">
        <f>V9*4</f>
        <v>0</v>
      </c>
      <c r="AB9" s="56"/>
      <c r="AC9" s="56"/>
      <c r="AD9" s="15"/>
      <c r="AE9" s="56"/>
      <c r="AF9" s="56"/>
      <c r="AG9" s="56">
        <v>4.0</v>
      </c>
      <c r="AH9" s="56"/>
      <c r="AI9" s="56"/>
      <c r="AJ9" s="56"/>
      <c r="AK9" s="56"/>
      <c r="AL9" s="56"/>
      <c r="AM9" s="56">
        <v>12.0</v>
      </c>
      <c r="AO9" s="56" t="str">
        <f t="shared" ref="AO9:AW9" si="11">IF(AE9="","",$V9*AE9)</f>
        <v/>
      </c>
      <c r="AP9" s="56" t="str">
        <f t="shared" si="11"/>
        <v/>
      </c>
      <c r="AQ9" s="56">
        <f t="shared" si="11"/>
        <v>0</v>
      </c>
      <c r="AR9" s="56" t="str">
        <f t="shared" si="11"/>
        <v/>
      </c>
      <c r="AS9" s="56" t="str">
        <f t="shared" si="11"/>
        <v/>
      </c>
      <c r="AT9" s="56" t="str">
        <f t="shared" si="11"/>
        <v/>
      </c>
      <c r="AU9" s="56" t="str">
        <f t="shared" si="11"/>
        <v/>
      </c>
      <c r="AV9" s="56" t="str">
        <f t="shared" si="11"/>
        <v/>
      </c>
      <c r="AW9" s="56">
        <f t="shared" si="11"/>
        <v>0</v>
      </c>
    </row>
    <row r="10" ht="13.5" customHeight="1">
      <c r="A10" s="107"/>
      <c r="B10" s="110" t="s">
        <v>494</v>
      </c>
      <c r="C10" s="297" t="s">
        <v>71</v>
      </c>
      <c r="D10" s="232"/>
      <c r="E10" s="86" t="s">
        <v>147</v>
      </c>
      <c r="F10" s="88">
        <v>10.0</v>
      </c>
      <c r="G10" s="298">
        <v>75.0</v>
      </c>
      <c r="H10" s="90"/>
      <c r="I10" s="91"/>
      <c r="J10" s="109"/>
      <c r="K10" s="93"/>
      <c r="L10" s="94"/>
      <c r="M10" s="95"/>
      <c r="N10" s="96"/>
      <c r="O10" s="97"/>
      <c r="P10" s="299"/>
      <c r="Q10" s="99"/>
      <c r="R10" s="100"/>
      <c r="S10" s="101"/>
      <c r="T10" s="102">
        <f t="shared" si="2"/>
        <v>0</v>
      </c>
      <c r="U10" s="103">
        <f t="shared" si="3"/>
        <v>0</v>
      </c>
      <c r="V10" s="56">
        <f t="shared" si="4"/>
        <v>0</v>
      </c>
      <c r="W10" s="56"/>
      <c r="X10" s="300">
        <f>V10*10</f>
        <v>0</v>
      </c>
      <c r="Y10" s="56"/>
      <c r="Z10" s="56"/>
      <c r="AA10" s="56"/>
      <c r="AB10" s="56"/>
      <c r="AC10" s="56"/>
      <c r="AD10" s="15"/>
      <c r="AE10" s="56"/>
      <c r="AF10" s="56"/>
      <c r="AG10" s="56"/>
      <c r="AH10" s="56"/>
      <c r="AI10" s="56"/>
      <c r="AJ10" s="56"/>
      <c r="AK10" s="56"/>
      <c r="AL10" s="56"/>
      <c r="AM10" s="56">
        <v>20.0</v>
      </c>
      <c r="AN10" s="104"/>
      <c r="AO10" s="56" t="str">
        <f t="shared" ref="AO10:AW10" si="12">IF(AE10="","",$V10*AE10)</f>
        <v/>
      </c>
      <c r="AP10" s="56" t="str">
        <f t="shared" si="12"/>
        <v/>
      </c>
      <c r="AQ10" s="56" t="str">
        <f t="shared" si="12"/>
        <v/>
      </c>
      <c r="AR10" s="56" t="str">
        <f t="shared" si="12"/>
        <v/>
      </c>
      <c r="AS10" s="56" t="str">
        <f t="shared" si="12"/>
        <v/>
      </c>
      <c r="AT10" s="56" t="str">
        <f t="shared" si="12"/>
        <v/>
      </c>
      <c r="AU10" s="56" t="str">
        <f t="shared" si="12"/>
        <v/>
      </c>
      <c r="AV10" s="56" t="str">
        <f t="shared" si="12"/>
        <v/>
      </c>
      <c r="AW10" s="56">
        <f t="shared" si="12"/>
        <v>0</v>
      </c>
      <c r="AX10" s="104"/>
      <c r="AY10" s="104"/>
      <c r="AZ10" s="104"/>
      <c r="BA10" s="104"/>
      <c r="BB10" s="104"/>
      <c r="BC10" s="104"/>
      <c r="BD10" s="104"/>
    </row>
    <row r="11" ht="12.75" customHeight="1">
      <c r="A11" s="107"/>
      <c r="B11" s="110" t="s">
        <v>495</v>
      </c>
      <c r="C11" s="297" t="s">
        <v>73</v>
      </c>
      <c r="D11" s="232"/>
      <c r="E11" s="86" t="s">
        <v>121</v>
      </c>
      <c r="F11" s="88">
        <v>10.0</v>
      </c>
      <c r="G11" s="298">
        <v>145.0</v>
      </c>
      <c r="H11" s="90"/>
      <c r="I11" s="91"/>
      <c r="J11" s="109"/>
      <c r="K11" s="93"/>
      <c r="L11" s="94"/>
      <c r="M11" s="95"/>
      <c r="N11" s="96"/>
      <c r="O11" s="97"/>
      <c r="P11" s="299"/>
      <c r="Q11" s="99"/>
      <c r="R11" s="100"/>
      <c r="S11" s="101"/>
      <c r="T11" s="102">
        <f t="shared" si="2"/>
        <v>0</v>
      </c>
      <c r="U11" s="103">
        <f t="shared" si="3"/>
        <v>0</v>
      </c>
      <c r="V11" s="56">
        <f t="shared" si="4"/>
        <v>0</v>
      </c>
      <c r="W11" s="56"/>
      <c r="X11" s="56"/>
      <c r="Y11" s="56"/>
      <c r="Z11" s="300">
        <f>V11*10</f>
        <v>0</v>
      </c>
      <c r="AA11" s="56"/>
      <c r="AB11" s="56"/>
      <c r="AC11" s="56"/>
      <c r="AD11" s="15"/>
      <c r="AE11" s="56">
        <v>10.0</v>
      </c>
      <c r="AF11" s="56"/>
      <c r="AG11" s="56"/>
      <c r="AH11" s="56"/>
      <c r="AI11" s="56"/>
      <c r="AJ11" s="56"/>
      <c r="AK11" s="56"/>
      <c r="AL11" s="56"/>
      <c r="AM11" s="56">
        <v>20.0</v>
      </c>
      <c r="AO11" s="56">
        <f t="shared" ref="AO11:AW11" si="13">IF(AE11="","",$V11*AE11)</f>
        <v>0</v>
      </c>
      <c r="AP11" s="56" t="str">
        <f t="shared" si="13"/>
        <v/>
      </c>
      <c r="AQ11" s="56" t="str">
        <f t="shared" si="13"/>
        <v/>
      </c>
      <c r="AR11" s="56" t="str">
        <f t="shared" si="13"/>
        <v/>
      </c>
      <c r="AS11" s="56" t="str">
        <f t="shared" si="13"/>
        <v/>
      </c>
      <c r="AT11" s="56" t="str">
        <f t="shared" si="13"/>
        <v/>
      </c>
      <c r="AU11" s="56" t="str">
        <f t="shared" si="13"/>
        <v/>
      </c>
      <c r="AV11" s="56" t="str">
        <f t="shared" si="13"/>
        <v/>
      </c>
      <c r="AW11" s="56">
        <f t="shared" si="13"/>
        <v>0</v>
      </c>
    </row>
    <row r="12" ht="12.75" customHeight="1">
      <c r="A12" s="107"/>
      <c r="B12" s="110" t="s">
        <v>496</v>
      </c>
      <c r="C12" s="297" t="s">
        <v>74</v>
      </c>
      <c r="D12" s="232"/>
      <c r="E12" s="86" t="s">
        <v>135</v>
      </c>
      <c r="F12" s="88">
        <v>1.0</v>
      </c>
      <c r="G12" s="298">
        <v>115.0</v>
      </c>
      <c r="H12" s="90"/>
      <c r="I12" s="91"/>
      <c r="J12" s="109"/>
      <c r="K12" s="93"/>
      <c r="L12" s="94"/>
      <c r="M12" s="95"/>
      <c r="N12" s="96"/>
      <c r="O12" s="97"/>
      <c r="P12" s="299"/>
      <c r="Q12" s="99"/>
      <c r="R12" s="100"/>
      <c r="S12" s="101"/>
      <c r="T12" s="102">
        <f t="shared" si="2"/>
        <v>0</v>
      </c>
      <c r="U12" s="103">
        <f t="shared" si="3"/>
        <v>0</v>
      </c>
      <c r="V12" s="56">
        <f t="shared" si="4"/>
        <v>0</v>
      </c>
      <c r="W12" s="56"/>
      <c r="X12" s="56"/>
      <c r="Y12" s="56"/>
      <c r="Z12" s="56"/>
      <c r="AA12" s="300">
        <f t="shared" ref="AA12:AA14" si="15">V12*1</f>
        <v>0</v>
      </c>
      <c r="AB12" s="56"/>
      <c r="AC12" s="56"/>
      <c r="AD12" s="15"/>
      <c r="AE12" s="56"/>
      <c r="AF12" s="56">
        <v>1.0</v>
      </c>
      <c r="AG12" s="56"/>
      <c r="AH12" s="56"/>
      <c r="AI12" s="56"/>
      <c r="AJ12" s="56"/>
      <c r="AK12" s="56"/>
      <c r="AL12" s="56"/>
      <c r="AM12" s="56">
        <v>3.0</v>
      </c>
      <c r="AO12" s="56" t="str">
        <f t="shared" ref="AO12:AW12" si="14">IF(AE12="","",$V12*AE12)</f>
        <v/>
      </c>
      <c r="AP12" s="56">
        <f t="shared" si="14"/>
        <v>0</v>
      </c>
      <c r="AQ12" s="56" t="str">
        <f t="shared" si="14"/>
        <v/>
      </c>
      <c r="AR12" s="56" t="str">
        <f t="shared" si="14"/>
        <v/>
      </c>
      <c r="AS12" s="56" t="str">
        <f t="shared" si="14"/>
        <v/>
      </c>
      <c r="AT12" s="56" t="str">
        <f t="shared" si="14"/>
        <v/>
      </c>
      <c r="AU12" s="56" t="str">
        <f t="shared" si="14"/>
        <v/>
      </c>
      <c r="AV12" s="56" t="str">
        <f t="shared" si="14"/>
        <v/>
      </c>
      <c r="AW12" s="56">
        <f t="shared" si="14"/>
        <v>0</v>
      </c>
    </row>
    <row r="13" ht="12.75" customHeight="1">
      <c r="A13" s="107"/>
      <c r="B13" s="110" t="s">
        <v>497</v>
      </c>
      <c r="C13" s="297" t="s">
        <v>74</v>
      </c>
      <c r="D13" s="232"/>
      <c r="E13" s="86" t="s">
        <v>498</v>
      </c>
      <c r="F13" s="88">
        <v>1.0</v>
      </c>
      <c r="G13" s="298">
        <v>115.0</v>
      </c>
      <c r="H13" s="90"/>
      <c r="I13" s="91"/>
      <c r="J13" s="109"/>
      <c r="K13" s="93"/>
      <c r="L13" s="94"/>
      <c r="M13" s="95"/>
      <c r="N13" s="96"/>
      <c r="O13" s="97"/>
      <c r="P13" s="299"/>
      <c r="Q13" s="99"/>
      <c r="R13" s="100"/>
      <c r="S13" s="101"/>
      <c r="T13" s="102">
        <f t="shared" si="2"/>
        <v>0</v>
      </c>
      <c r="U13" s="103">
        <f t="shared" si="3"/>
        <v>0</v>
      </c>
      <c r="V13" s="56">
        <f t="shared" si="4"/>
        <v>0</v>
      </c>
      <c r="W13" s="56"/>
      <c r="X13" s="56"/>
      <c r="Y13" s="56"/>
      <c r="Z13" s="56"/>
      <c r="AA13" s="300">
        <f t="shared" si="15"/>
        <v>0</v>
      </c>
      <c r="AB13" s="56"/>
      <c r="AC13" s="56"/>
      <c r="AD13" s="15"/>
      <c r="AE13" s="56"/>
      <c r="AF13" s="56">
        <v>1.0</v>
      </c>
      <c r="AG13" s="56"/>
      <c r="AH13" s="56"/>
      <c r="AI13" s="56"/>
      <c r="AJ13" s="56"/>
      <c r="AK13" s="56"/>
      <c r="AL13" s="56"/>
      <c r="AM13" s="56">
        <v>3.0</v>
      </c>
      <c r="AO13" s="56" t="str">
        <f t="shared" ref="AO13:AW13" si="16">IF(AE13="","",$V13*AE13)</f>
        <v/>
      </c>
      <c r="AP13" s="56">
        <f t="shared" si="16"/>
        <v>0</v>
      </c>
      <c r="AQ13" s="56" t="str">
        <f t="shared" si="16"/>
        <v/>
      </c>
      <c r="AR13" s="56" t="str">
        <f t="shared" si="16"/>
        <v/>
      </c>
      <c r="AS13" s="56" t="str">
        <f t="shared" si="16"/>
        <v/>
      </c>
      <c r="AT13" s="56" t="str">
        <f t="shared" si="16"/>
        <v/>
      </c>
      <c r="AU13" s="56" t="str">
        <f t="shared" si="16"/>
        <v/>
      </c>
      <c r="AV13" s="56" t="str">
        <f t="shared" si="16"/>
        <v/>
      </c>
      <c r="AW13" s="56">
        <f t="shared" si="16"/>
        <v>0</v>
      </c>
    </row>
    <row r="14" ht="12.75" customHeight="1">
      <c r="A14" s="107"/>
      <c r="B14" s="110" t="s">
        <v>499</v>
      </c>
      <c r="C14" s="297" t="s">
        <v>74</v>
      </c>
      <c r="D14" s="232"/>
      <c r="E14" s="86" t="s">
        <v>500</v>
      </c>
      <c r="F14" s="88">
        <v>1.0</v>
      </c>
      <c r="G14" s="298">
        <v>115.0</v>
      </c>
      <c r="H14" s="90"/>
      <c r="I14" s="91"/>
      <c r="J14" s="109"/>
      <c r="K14" s="93"/>
      <c r="L14" s="94"/>
      <c r="M14" s="95"/>
      <c r="N14" s="96"/>
      <c r="O14" s="97"/>
      <c r="P14" s="299"/>
      <c r="Q14" s="99"/>
      <c r="R14" s="100"/>
      <c r="S14" s="101"/>
      <c r="T14" s="102">
        <f t="shared" si="2"/>
        <v>0</v>
      </c>
      <c r="U14" s="103">
        <f t="shared" si="3"/>
        <v>0</v>
      </c>
      <c r="V14" s="56">
        <f t="shared" si="4"/>
        <v>0</v>
      </c>
      <c r="W14" s="56"/>
      <c r="X14" s="56"/>
      <c r="Y14" s="56"/>
      <c r="Z14" s="56"/>
      <c r="AA14" s="300">
        <f t="shared" si="15"/>
        <v>0</v>
      </c>
      <c r="AB14" s="56"/>
      <c r="AC14" s="56"/>
      <c r="AD14" s="15"/>
      <c r="AE14" s="56"/>
      <c r="AF14" s="56">
        <v>1.0</v>
      </c>
      <c r="AG14" s="56"/>
      <c r="AH14" s="56"/>
      <c r="AI14" s="56"/>
      <c r="AJ14" s="56"/>
      <c r="AK14" s="56"/>
      <c r="AL14" s="56"/>
      <c r="AM14" s="56">
        <v>3.0</v>
      </c>
      <c r="AO14" s="56" t="str">
        <f t="shared" ref="AO14:AW14" si="17">IF(AE14="","",$V14*AE14)</f>
        <v/>
      </c>
      <c r="AP14" s="56">
        <f t="shared" si="17"/>
        <v>0</v>
      </c>
      <c r="AQ14" s="56" t="str">
        <f t="shared" si="17"/>
        <v/>
      </c>
      <c r="AR14" s="56" t="str">
        <f t="shared" si="17"/>
        <v/>
      </c>
      <c r="AS14" s="56" t="str">
        <f t="shared" si="17"/>
        <v/>
      </c>
      <c r="AT14" s="56" t="str">
        <f t="shared" si="17"/>
        <v/>
      </c>
      <c r="AU14" s="56" t="str">
        <f t="shared" si="17"/>
        <v/>
      </c>
      <c r="AV14" s="56" t="str">
        <f t="shared" si="17"/>
        <v/>
      </c>
      <c r="AW14" s="56">
        <f t="shared" si="17"/>
        <v>0</v>
      </c>
    </row>
    <row r="15" ht="12.75" customHeight="1">
      <c r="A15" s="107"/>
      <c r="B15" s="110" t="s">
        <v>501</v>
      </c>
      <c r="C15" s="297" t="s">
        <v>75</v>
      </c>
      <c r="D15" s="232"/>
      <c r="E15" s="86" t="s">
        <v>135</v>
      </c>
      <c r="F15" s="88">
        <v>1.0</v>
      </c>
      <c r="G15" s="298">
        <v>125.0</v>
      </c>
      <c r="H15" s="90"/>
      <c r="I15" s="91"/>
      <c r="J15" s="109"/>
      <c r="K15" s="93"/>
      <c r="L15" s="94"/>
      <c r="M15" s="95"/>
      <c r="N15" s="96"/>
      <c r="O15" s="97"/>
      <c r="P15" s="299"/>
      <c r="Q15" s="99"/>
      <c r="R15" s="100"/>
      <c r="S15" s="101"/>
      <c r="T15" s="102">
        <f t="shared" si="2"/>
        <v>0</v>
      </c>
      <c r="U15" s="103">
        <f t="shared" si="3"/>
        <v>0</v>
      </c>
      <c r="V15" s="56">
        <f t="shared" si="4"/>
        <v>0</v>
      </c>
      <c r="W15" s="56"/>
      <c r="X15" s="56"/>
      <c r="Y15" s="56"/>
      <c r="Z15" s="56"/>
      <c r="AA15" s="56"/>
      <c r="AB15" s="300">
        <f t="shared" ref="AB15:AB17" si="19">V15*1</f>
        <v>0</v>
      </c>
      <c r="AC15" s="56"/>
      <c r="AD15" s="15">
        <v>1.0</v>
      </c>
      <c r="AE15" s="56"/>
      <c r="AF15" s="56"/>
      <c r="AG15" s="56"/>
      <c r="AH15" s="56"/>
      <c r="AI15" s="56">
        <v>1.0</v>
      </c>
      <c r="AJ15" s="56"/>
      <c r="AK15" s="56"/>
      <c r="AL15" s="56"/>
      <c r="AM15" s="56">
        <v>5.0</v>
      </c>
      <c r="AO15" s="56" t="str">
        <f t="shared" ref="AO15:AW15" si="18">IF(AE15="","",$V15*AE15)</f>
        <v/>
      </c>
      <c r="AP15" s="56" t="str">
        <f t="shared" si="18"/>
        <v/>
      </c>
      <c r="AQ15" s="56" t="str">
        <f t="shared" si="18"/>
        <v/>
      </c>
      <c r="AR15" s="56" t="str">
        <f t="shared" si="18"/>
        <v/>
      </c>
      <c r="AS15" s="56">
        <f t="shared" si="18"/>
        <v>0</v>
      </c>
      <c r="AT15" s="56" t="str">
        <f t="shared" si="18"/>
        <v/>
      </c>
      <c r="AU15" s="56" t="str">
        <f t="shared" si="18"/>
        <v/>
      </c>
      <c r="AV15" s="56" t="str">
        <f t="shared" si="18"/>
        <v/>
      </c>
      <c r="AW15" s="56">
        <f t="shared" si="18"/>
        <v>0</v>
      </c>
    </row>
    <row r="16" ht="12.75" customHeight="1">
      <c r="A16" s="107"/>
      <c r="B16" s="301" t="s">
        <v>502</v>
      </c>
      <c r="C16" s="297" t="s">
        <v>75</v>
      </c>
      <c r="D16" s="232"/>
      <c r="E16" s="86" t="s">
        <v>498</v>
      </c>
      <c r="F16" s="88">
        <v>1.0</v>
      </c>
      <c r="G16" s="298">
        <v>125.0</v>
      </c>
      <c r="H16" s="90"/>
      <c r="I16" s="91"/>
      <c r="J16" s="109"/>
      <c r="K16" s="93"/>
      <c r="L16" s="94"/>
      <c r="M16" s="95"/>
      <c r="N16" s="96"/>
      <c r="O16" s="97"/>
      <c r="P16" s="299"/>
      <c r="Q16" s="99"/>
      <c r="R16" s="100"/>
      <c r="S16" s="101"/>
      <c r="T16" s="102">
        <f t="shared" si="2"/>
        <v>0</v>
      </c>
      <c r="U16" s="103">
        <f t="shared" si="3"/>
        <v>0</v>
      </c>
      <c r="V16" s="56">
        <f t="shared" si="4"/>
        <v>0</v>
      </c>
      <c r="W16" s="56"/>
      <c r="X16" s="56"/>
      <c r="Y16" s="56"/>
      <c r="Z16" s="56"/>
      <c r="AA16" s="56"/>
      <c r="AB16" s="300">
        <f t="shared" si="19"/>
        <v>0</v>
      </c>
      <c r="AC16" s="56"/>
      <c r="AD16" s="15">
        <v>1.0</v>
      </c>
      <c r="AE16" s="56"/>
      <c r="AF16" s="56"/>
      <c r="AG16" s="56"/>
      <c r="AH16" s="56"/>
      <c r="AI16" s="56">
        <v>1.0</v>
      </c>
      <c r="AJ16" s="56"/>
      <c r="AK16" s="56"/>
      <c r="AL16" s="56"/>
      <c r="AM16" s="56">
        <v>5.0</v>
      </c>
      <c r="AO16" s="56" t="str">
        <f t="shared" ref="AO16:AW16" si="20">IF(AE16="","",$V16*AE16)</f>
        <v/>
      </c>
      <c r="AP16" s="56" t="str">
        <f t="shared" si="20"/>
        <v/>
      </c>
      <c r="AQ16" s="56" t="str">
        <f t="shared" si="20"/>
        <v/>
      </c>
      <c r="AR16" s="56" t="str">
        <f t="shared" si="20"/>
        <v/>
      </c>
      <c r="AS16" s="56">
        <f t="shared" si="20"/>
        <v>0</v>
      </c>
      <c r="AT16" s="56" t="str">
        <f t="shared" si="20"/>
        <v/>
      </c>
      <c r="AU16" s="56" t="str">
        <f t="shared" si="20"/>
        <v/>
      </c>
      <c r="AV16" s="56" t="str">
        <f t="shared" si="20"/>
        <v/>
      </c>
      <c r="AW16" s="56">
        <f t="shared" si="20"/>
        <v>0</v>
      </c>
    </row>
    <row r="17" ht="12.75" customHeight="1">
      <c r="A17" s="107"/>
      <c r="B17" s="108" t="s">
        <v>503</v>
      </c>
      <c r="C17" s="297" t="s">
        <v>75</v>
      </c>
      <c r="D17" s="232"/>
      <c r="E17" s="86" t="s">
        <v>500</v>
      </c>
      <c r="F17" s="88">
        <v>1.0</v>
      </c>
      <c r="G17" s="298">
        <v>150.0</v>
      </c>
      <c r="H17" s="90"/>
      <c r="I17" s="91"/>
      <c r="J17" s="109"/>
      <c r="K17" s="93"/>
      <c r="L17" s="94"/>
      <c r="M17" s="95"/>
      <c r="N17" s="96"/>
      <c r="O17" s="97"/>
      <c r="P17" s="299"/>
      <c r="Q17" s="99"/>
      <c r="R17" s="100"/>
      <c r="S17" s="101"/>
      <c r="T17" s="102">
        <f t="shared" si="2"/>
        <v>0</v>
      </c>
      <c r="U17" s="103">
        <f t="shared" si="3"/>
        <v>0</v>
      </c>
      <c r="V17" s="56">
        <f t="shared" si="4"/>
        <v>0</v>
      </c>
      <c r="W17" s="56"/>
      <c r="X17" s="56"/>
      <c r="Y17" s="56"/>
      <c r="Z17" s="56"/>
      <c r="AA17" s="56"/>
      <c r="AB17" s="300">
        <f t="shared" si="19"/>
        <v>0</v>
      </c>
      <c r="AC17" s="56"/>
      <c r="AD17" s="15">
        <v>1.0</v>
      </c>
      <c r="AE17" s="56"/>
      <c r="AF17" s="56"/>
      <c r="AG17" s="56"/>
      <c r="AH17" s="56"/>
      <c r="AI17" s="56">
        <v>1.0</v>
      </c>
      <c r="AJ17" s="56"/>
      <c r="AK17" s="56"/>
      <c r="AL17" s="56"/>
      <c r="AM17" s="56">
        <v>5.0</v>
      </c>
      <c r="AO17" s="56" t="str">
        <f t="shared" ref="AO17:AW17" si="21">IF(AE17="","",$V17*AE17)</f>
        <v/>
      </c>
      <c r="AP17" s="56" t="str">
        <f t="shared" si="21"/>
        <v/>
      </c>
      <c r="AQ17" s="56" t="str">
        <f t="shared" si="21"/>
        <v/>
      </c>
      <c r="AR17" s="56" t="str">
        <f t="shared" si="21"/>
        <v/>
      </c>
      <c r="AS17" s="56">
        <f t="shared" si="21"/>
        <v>0</v>
      </c>
      <c r="AT17" s="56" t="str">
        <f t="shared" si="21"/>
        <v/>
      </c>
      <c r="AU17" s="56" t="str">
        <f t="shared" si="21"/>
        <v/>
      </c>
      <c r="AV17" s="56" t="str">
        <f t="shared" si="21"/>
        <v/>
      </c>
      <c r="AW17" s="56">
        <f t="shared" si="21"/>
        <v>0</v>
      </c>
    </row>
    <row r="18" ht="12.75" customHeight="1">
      <c r="A18" s="107"/>
      <c r="B18" s="110" t="s">
        <v>504</v>
      </c>
      <c r="C18" s="297" t="s">
        <v>73</v>
      </c>
      <c r="D18" s="232"/>
      <c r="E18" s="86" t="s">
        <v>143</v>
      </c>
      <c r="F18" s="88">
        <v>5.0</v>
      </c>
      <c r="G18" s="298">
        <v>125.0</v>
      </c>
      <c r="H18" s="90"/>
      <c r="I18" s="91"/>
      <c r="J18" s="109"/>
      <c r="K18" s="93"/>
      <c r="L18" s="94"/>
      <c r="M18" s="95"/>
      <c r="N18" s="96"/>
      <c r="O18" s="97"/>
      <c r="P18" s="299"/>
      <c r="Q18" s="99"/>
      <c r="R18" s="100"/>
      <c r="S18" s="101"/>
      <c r="T18" s="102">
        <f t="shared" si="2"/>
        <v>0</v>
      </c>
      <c r="U18" s="103">
        <f t="shared" si="3"/>
        <v>0</v>
      </c>
      <c r="V18" s="56">
        <f t="shared" si="4"/>
        <v>0</v>
      </c>
      <c r="W18" s="56"/>
      <c r="X18" s="56"/>
      <c r="Y18" s="56"/>
      <c r="Z18" s="300">
        <f t="shared" ref="Z18:Z19" si="23">V18*5</f>
        <v>0</v>
      </c>
      <c r="AA18" s="56"/>
      <c r="AB18" s="56"/>
      <c r="AC18" s="56"/>
      <c r="AD18" s="15"/>
      <c r="AE18" s="56">
        <v>5.0</v>
      </c>
      <c r="AF18" s="56"/>
      <c r="AG18" s="56"/>
      <c r="AH18" s="56"/>
      <c r="AI18" s="56"/>
      <c r="AJ18" s="56"/>
      <c r="AK18" s="56"/>
      <c r="AL18" s="56"/>
      <c r="AM18" s="56">
        <v>15.0</v>
      </c>
      <c r="AO18" s="56">
        <f t="shared" ref="AO18:AW18" si="22">IF(AE18="","",$V18*AE18)</f>
        <v>0</v>
      </c>
      <c r="AP18" s="56" t="str">
        <f t="shared" si="22"/>
        <v/>
      </c>
      <c r="AQ18" s="56" t="str">
        <f t="shared" si="22"/>
        <v/>
      </c>
      <c r="AR18" s="56" t="str">
        <f t="shared" si="22"/>
        <v/>
      </c>
      <c r="AS18" s="56" t="str">
        <f t="shared" si="22"/>
        <v/>
      </c>
      <c r="AT18" s="56" t="str">
        <f t="shared" si="22"/>
        <v/>
      </c>
      <c r="AU18" s="56" t="str">
        <f t="shared" si="22"/>
        <v/>
      </c>
      <c r="AV18" s="56" t="str">
        <f t="shared" si="22"/>
        <v/>
      </c>
      <c r="AW18" s="56">
        <f t="shared" si="22"/>
        <v>0</v>
      </c>
    </row>
    <row r="19" ht="12.75" customHeight="1">
      <c r="A19" s="107"/>
      <c r="B19" s="110" t="s">
        <v>505</v>
      </c>
      <c r="C19" s="297" t="s">
        <v>73</v>
      </c>
      <c r="D19" s="232"/>
      <c r="E19" s="86" t="s">
        <v>132</v>
      </c>
      <c r="F19" s="88">
        <v>5.0</v>
      </c>
      <c r="G19" s="298">
        <v>210.0</v>
      </c>
      <c r="H19" s="90"/>
      <c r="I19" s="91"/>
      <c r="J19" s="109"/>
      <c r="K19" s="93"/>
      <c r="L19" s="94"/>
      <c r="M19" s="95"/>
      <c r="N19" s="96"/>
      <c r="O19" s="97"/>
      <c r="P19" s="299"/>
      <c r="Q19" s="99"/>
      <c r="R19" s="100"/>
      <c r="S19" s="101"/>
      <c r="T19" s="102">
        <f t="shared" si="2"/>
        <v>0</v>
      </c>
      <c r="U19" s="103">
        <f t="shared" si="3"/>
        <v>0</v>
      </c>
      <c r="V19" s="56">
        <f t="shared" si="4"/>
        <v>0</v>
      </c>
      <c r="W19" s="56"/>
      <c r="X19" s="56"/>
      <c r="Y19" s="56"/>
      <c r="Z19" s="300">
        <f t="shared" si="23"/>
        <v>0</v>
      </c>
      <c r="AA19" s="56"/>
      <c r="AB19" s="56"/>
      <c r="AC19" s="56"/>
      <c r="AD19" s="15"/>
      <c r="AE19" s="56"/>
      <c r="AF19" s="56"/>
      <c r="AG19" s="56"/>
      <c r="AH19" s="56"/>
      <c r="AI19" s="56"/>
      <c r="AJ19" s="56"/>
      <c r="AK19" s="56"/>
      <c r="AL19" s="56"/>
      <c r="AM19" s="56">
        <v>0.0</v>
      </c>
      <c r="AO19" s="56" t="str">
        <f t="shared" ref="AO19:AW19" si="24">IF(AE19="","",$V19*AE19)</f>
        <v/>
      </c>
      <c r="AP19" s="56" t="str">
        <f t="shared" si="24"/>
        <v/>
      </c>
      <c r="AQ19" s="56" t="str">
        <f t="shared" si="24"/>
        <v/>
      </c>
      <c r="AR19" s="56" t="str">
        <f t="shared" si="24"/>
        <v/>
      </c>
      <c r="AS19" s="56" t="str">
        <f t="shared" si="24"/>
        <v/>
      </c>
      <c r="AT19" s="56" t="str">
        <f t="shared" si="24"/>
        <v/>
      </c>
      <c r="AU19" s="56" t="str">
        <f t="shared" si="24"/>
        <v/>
      </c>
      <c r="AV19" s="56" t="str">
        <f t="shared" si="24"/>
        <v/>
      </c>
      <c r="AW19" s="56">
        <f t="shared" si="24"/>
        <v>0</v>
      </c>
    </row>
    <row r="20" ht="12.75" customHeight="1">
      <c r="A20" s="107"/>
      <c r="B20" s="110" t="s">
        <v>506</v>
      </c>
      <c r="C20" s="297" t="s">
        <v>74</v>
      </c>
      <c r="D20" s="232"/>
      <c r="E20" s="86" t="s">
        <v>143</v>
      </c>
      <c r="F20" s="88">
        <v>4.0</v>
      </c>
      <c r="G20" s="298">
        <v>275.0</v>
      </c>
      <c r="H20" s="90"/>
      <c r="I20" s="91"/>
      <c r="J20" s="109"/>
      <c r="K20" s="93"/>
      <c r="L20" s="94"/>
      <c r="M20" s="95"/>
      <c r="N20" s="96"/>
      <c r="O20" s="97"/>
      <c r="P20" s="299"/>
      <c r="Q20" s="99"/>
      <c r="R20" s="100"/>
      <c r="S20" s="101"/>
      <c r="T20" s="102">
        <f t="shared" si="2"/>
        <v>0</v>
      </c>
      <c r="U20" s="103">
        <f t="shared" si="3"/>
        <v>0</v>
      </c>
      <c r="V20" s="56">
        <f t="shared" si="4"/>
        <v>0</v>
      </c>
      <c r="W20" s="56"/>
      <c r="X20" s="56"/>
      <c r="Y20" s="56"/>
      <c r="Z20" s="56"/>
      <c r="AA20" s="300">
        <f>V20*4</f>
        <v>0</v>
      </c>
      <c r="AB20" s="56"/>
      <c r="AC20" s="56"/>
      <c r="AD20" s="15"/>
      <c r="AE20" s="56">
        <v>4.0</v>
      </c>
      <c r="AF20" s="56"/>
      <c r="AG20" s="56"/>
      <c r="AH20" s="56"/>
      <c r="AI20" s="56"/>
      <c r="AJ20" s="56"/>
      <c r="AK20" s="56"/>
      <c r="AL20" s="56"/>
      <c r="AM20" s="56">
        <v>12.0</v>
      </c>
      <c r="AO20" s="56">
        <f t="shared" ref="AO20:AW20" si="25">IF(AE20="","",$V20*AE20)</f>
        <v>0</v>
      </c>
      <c r="AP20" s="56" t="str">
        <f t="shared" si="25"/>
        <v/>
      </c>
      <c r="AQ20" s="56" t="str">
        <f t="shared" si="25"/>
        <v/>
      </c>
      <c r="AR20" s="56" t="str">
        <f t="shared" si="25"/>
        <v/>
      </c>
      <c r="AS20" s="56" t="str">
        <f t="shared" si="25"/>
        <v/>
      </c>
      <c r="AT20" s="56" t="str">
        <f t="shared" si="25"/>
        <v/>
      </c>
      <c r="AU20" s="56" t="str">
        <f t="shared" si="25"/>
        <v/>
      </c>
      <c r="AV20" s="56" t="str">
        <f t="shared" si="25"/>
        <v/>
      </c>
      <c r="AW20" s="56">
        <f t="shared" si="25"/>
        <v>0</v>
      </c>
    </row>
    <row r="21" ht="12.75" customHeight="1">
      <c r="A21" s="107"/>
      <c r="B21" s="110" t="s">
        <v>286</v>
      </c>
      <c r="C21" s="297" t="s">
        <v>72</v>
      </c>
      <c r="D21" s="232"/>
      <c r="E21" s="86" t="s">
        <v>246</v>
      </c>
      <c r="F21" s="88">
        <v>10.0</v>
      </c>
      <c r="G21" s="298">
        <v>100.0</v>
      </c>
      <c r="H21" s="90"/>
      <c r="I21" s="91"/>
      <c r="J21" s="109"/>
      <c r="K21" s="93"/>
      <c r="L21" s="94"/>
      <c r="M21" s="95"/>
      <c r="N21" s="96"/>
      <c r="O21" s="97"/>
      <c r="P21" s="299"/>
      <c r="Q21" s="99"/>
      <c r="R21" s="100"/>
      <c r="S21" s="101"/>
      <c r="T21" s="102">
        <f t="shared" si="2"/>
        <v>0</v>
      </c>
      <c r="U21" s="103">
        <f t="shared" si="3"/>
        <v>0</v>
      </c>
      <c r="V21" s="56">
        <f t="shared" si="4"/>
        <v>0</v>
      </c>
      <c r="W21" s="56"/>
      <c r="X21" s="56"/>
      <c r="Y21" s="300">
        <f>V21*10</f>
        <v>0</v>
      </c>
      <c r="Z21" s="56"/>
      <c r="AA21" s="56"/>
      <c r="AB21" s="56"/>
      <c r="AC21" s="56"/>
      <c r="AD21" s="15"/>
      <c r="AE21" s="56"/>
      <c r="AF21" s="56"/>
      <c r="AG21" s="56"/>
      <c r="AH21" s="56"/>
      <c r="AI21" s="56"/>
      <c r="AJ21" s="56"/>
      <c r="AK21" s="56"/>
      <c r="AL21" s="56"/>
      <c r="AM21" s="56">
        <v>20.0</v>
      </c>
      <c r="AO21" s="56" t="str">
        <f t="shared" ref="AO21:AW21" si="26">IF(AE21="","",$V21*AE21)</f>
        <v/>
      </c>
      <c r="AP21" s="56" t="str">
        <f t="shared" si="26"/>
        <v/>
      </c>
      <c r="AQ21" s="56" t="str">
        <f t="shared" si="26"/>
        <v/>
      </c>
      <c r="AR21" s="56" t="str">
        <f t="shared" si="26"/>
        <v/>
      </c>
      <c r="AS21" s="56" t="str">
        <f t="shared" si="26"/>
        <v/>
      </c>
      <c r="AT21" s="56" t="str">
        <f t="shared" si="26"/>
        <v/>
      </c>
      <c r="AU21" s="56" t="str">
        <f t="shared" si="26"/>
        <v/>
      </c>
      <c r="AV21" s="56" t="str">
        <f t="shared" si="26"/>
        <v/>
      </c>
      <c r="AW21" s="56">
        <f t="shared" si="26"/>
        <v>0</v>
      </c>
    </row>
    <row r="22" ht="12.75" customHeight="1">
      <c r="A22" s="107"/>
      <c r="B22" s="110" t="s">
        <v>287</v>
      </c>
      <c r="C22" s="297" t="s">
        <v>73</v>
      </c>
      <c r="D22" s="232"/>
      <c r="E22" s="86" t="s">
        <v>192</v>
      </c>
      <c r="F22" s="88">
        <v>5.0</v>
      </c>
      <c r="G22" s="298">
        <v>250.0</v>
      </c>
      <c r="H22" s="90"/>
      <c r="I22" s="91"/>
      <c r="J22" s="109"/>
      <c r="K22" s="93"/>
      <c r="L22" s="94"/>
      <c r="M22" s="95"/>
      <c r="N22" s="96"/>
      <c r="O22" s="97"/>
      <c r="P22" s="299"/>
      <c r="Q22" s="99"/>
      <c r="R22" s="100"/>
      <c r="S22" s="101"/>
      <c r="T22" s="102">
        <f t="shared" si="2"/>
        <v>0</v>
      </c>
      <c r="U22" s="103">
        <f t="shared" si="3"/>
        <v>0</v>
      </c>
      <c r="V22" s="56">
        <f t="shared" si="4"/>
        <v>0</v>
      </c>
      <c r="W22" s="56"/>
      <c r="X22" s="56"/>
      <c r="Y22" s="56"/>
      <c r="Z22" s="300">
        <f>V22*5</f>
        <v>0</v>
      </c>
      <c r="AA22" s="56"/>
      <c r="AB22" s="56"/>
      <c r="AC22" s="56"/>
      <c r="AD22" s="15"/>
      <c r="AE22" s="56"/>
      <c r="AF22" s="56"/>
      <c r="AG22" s="56">
        <v>3.0</v>
      </c>
      <c r="AH22" s="56">
        <v>2.0</v>
      </c>
      <c r="AI22" s="56"/>
      <c r="AJ22" s="56"/>
      <c r="AK22" s="56"/>
      <c r="AL22" s="56"/>
      <c r="AM22" s="56">
        <v>10.0</v>
      </c>
      <c r="AO22" s="56" t="str">
        <f t="shared" ref="AO22:AW22" si="27">IF(AE22="","",$V22*AE22)</f>
        <v/>
      </c>
      <c r="AP22" s="56" t="str">
        <f t="shared" si="27"/>
        <v/>
      </c>
      <c r="AQ22" s="56">
        <f t="shared" si="27"/>
        <v>0</v>
      </c>
      <c r="AR22" s="56">
        <f t="shared" si="27"/>
        <v>0</v>
      </c>
      <c r="AS22" s="56" t="str">
        <f t="shared" si="27"/>
        <v/>
      </c>
      <c r="AT22" s="56" t="str">
        <f t="shared" si="27"/>
        <v/>
      </c>
      <c r="AU22" s="56" t="str">
        <f t="shared" si="27"/>
        <v/>
      </c>
      <c r="AV22" s="56" t="str">
        <f t="shared" si="27"/>
        <v/>
      </c>
      <c r="AW22" s="56">
        <f t="shared" si="27"/>
        <v>0</v>
      </c>
    </row>
    <row r="23" ht="12.75" customHeight="1">
      <c r="A23" s="107"/>
      <c r="B23" s="110" t="s">
        <v>507</v>
      </c>
      <c r="C23" s="297" t="s">
        <v>74</v>
      </c>
      <c r="D23" s="232"/>
      <c r="E23" s="86" t="s">
        <v>508</v>
      </c>
      <c r="F23" s="88">
        <v>5.0</v>
      </c>
      <c r="G23" s="298">
        <v>215.0</v>
      </c>
      <c r="H23" s="90"/>
      <c r="I23" s="91"/>
      <c r="J23" s="109"/>
      <c r="K23" s="93"/>
      <c r="L23" s="94"/>
      <c r="M23" s="95"/>
      <c r="N23" s="96"/>
      <c r="O23" s="97"/>
      <c r="P23" s="299"/>
      <c r="Q23" s="99"/>
      <c r="R23" s="100"/>
      <c r="S23" s="101"/>
      <c r="T23" s="102">
        <f t="shared" si="2"/>
        <v>0</v>
      </c>
      <c r="U23" s="103">
        <f t="shared" si="3"/>
        <v>0</v>
      </c>
      <c r="V23" s="56">
        <f t="shared" si="4"/>
        <v>0</v>
      </c>
      <c r="W23" s="56"/>
      <c r="X23" s="56"/>
      <c r="Y23" s="56"/>
      <c r="Z23" s="56"/>
      <c r="AA23" s="300">
        <f>V23*5</f>
        <v>0</v>
      </c>
      <c r="AB23" s="56"/>
      <c r="AC23" s="56"/>
      <c r="AD23" s="15"/>
      <c r="AE23" s="56">
        <v>1.0</v>
      </c>
      <c r="AF23" s="56">
        <v>3.0</v>
      </c>
      <c r="AG23" s="56">
        <v>1.0</v>
      </c>
      <c r="AH23" s="56"/>
      <c r="AI23" s="56"/>
      <c r="AJ23" s="56"/>
      <c r="AK23" s="56"/>
      <c r="AL23" s="56"/>
      <c r="AM23" s="56">
        <v>14.0</v>
      </c>
      <c r="AO23" s="56">
        <f t="shared" ref="AO23:AW23" si="28">IF(AE23="","",$V23*AE23)</f>
        <v>0</v>
      </c>
      <c r="AP23" s="56">
        <f t="shared" si="28"/>
        <v>0</v>
      </c>
      <c r="AQ23" s="56">
        <f t="shared" si="28"/>
        <v>0</v>
      </c>
      <c r="AR23" s="56" t="str">
        <f t="shared" si="28"/>
        <v/>
      </c>
      <c r="AS23" s="56" t="str">
        <f t="shared" si="28"/>
        <v/>
      </c>
      <c r="AT23" s="56" t="str">
        <f t="shared" si="28"/>
        <v/>
      </c>
      <c r="AU23" s="56" t="str">
        <f t="shared" si="28"/>
        <v/>
      </c>
      <c r="AV23" s="56" t="str">
        <f t="shared" si="28"/>
        <v/>
      </c>
      <c r="AW23" s="56">
        <f t="shared" si="28"/>
        <v>0</v>
      </c>
    </row>
    <row r="24" ht="12.75" customHeight="1">
      <c r="A24" s="107"/>
      <c r="B24" s="108" t="s">
        <v>509</v>
      </c>
      <c r="C24" s="297" t="s">
        <v>74</v>
      </c>
      <c r="D24" s="232"/>
      <c r="E24" s="86" t="s">
        <v>132</v>
      </c>
      <c r="F24" s="88">
        <v>4.0</v>
      </c>
      <c r="G24" s="298">
        <v>275.0</v>
      </c>
      <c r="H24" s="90"/>
      <c r="I24" s="91"/>
      <c r="J24" s="109"/>
      <c r="K24" s="93"/>
      <c r="L24" s="94"/>
      <c r="M24" s="95"/>
      <c r="N24" s="96"/>
      <c r="O24" s="97"/>
      <c r="P24" s="299"/>
      <c r="Q24" s="99"/>
      <c r="R24" s="100"/>
      <c r="S24" s="101"/>
      <c r="T24" s="102">
        <f t="shared" si="2"/>
        <v>0</v>
      </c>
      <c r="U24" s="103">
        <f t="shared" si="3"/>
        <v>0</v>
      </c>
      <c r="V24" s="56">
        <f t="shared" si="4"/>
        <v>0</v>
      </c>
      <c r="W24" s="56"/>
      <c r="X24" s="56"/>
      <c r="Y24" s="56"/>
      <c r="Z24" s="56"/>
      <c r="AA24" s="300">
        <f>V24*4</f>
        <v>0</v>
      </c>
      <c r="AB24" s="56"/>
      <c r="AC24" s="56"/>
      <c r="AD24" s="15"/>
      <c r="AE24" s="56"/>
      <c r="AF24" s="56"/>
      <c r="AG24" s="56"/>
      <c r="AH24" s="56">
        <v>2.0</v>
      </c>
      <c r="AI24" s="56">
        <v>2.0</v>
      </c>
      <c r="AJ24" s="56"/>
      <c r="AK24" s="56"/>
      <c r="AL24" s="56"/>
      <c r="AM24" s="56">
        <v>12.0</v>
      </c>
      <c r="AO24" s="56" t="str">
        <f t="shared" ref="AO24:AW24" si="29">IF(AE24="","",$V24*AE24)</f>
        <v/>
      </c>
      <c r="AP24" s="56" t="str">
        <f t="shared" si="29"/>
        <v/>
      </c>
      <c r="AQ24" s="56" t="str">
        <f t="shared" si="29"/>
        <v/>
      </c>
      <c r="AR24" s="56">
        <f t="shared" si="29"/>
        <v>0</v>
      </c>
      <c r="AS24" s="56">
        <f t="shared" si="29"/>
        <v>0</v>
      </c>
      <c r="AT24" s="56" t="str">
        <f t="shared" si="29"/>
        <v/>
      </c>
      <c r="AU24" s="56" t="str">
        <f t="shared" si="29"/>
        <v/>
      </c>
      <c r="AV24" s="56" t="str">
        <f t="shared" si="29"/>
        <v/>
      </c>
      <c r="AW24" s="56">
        <f t="shared" si="29"/>
        <v>0</v>
      </c>
    </row>
    <row r="25" ht="12.75" customHeight="1">
      <c r="A25" s="107"/>
      <c r="B25" s="108" t="s">
        <v>510</v>
      </c>
      <c r="C25" s="297" t="s">
        <v>75</v>
      </c>
      <c r="D25" s="232"/>
      <c r="E25" s="86" t="s">
        <v>192</v>
      </c>
      <c r="F25" s="88">
        <v>1.0</v>
      </c>
      <c r="G25" s="298">
        <v>110.0</v>
      </c>
      <c r="H25" s="90"/>
      <c r="I25" s="91"/>
      <c r="J25" s="109"/>
      <c r="K25" s="93"/>
      <c r="L25" s="94"/>
      <c r="M25" s="95"/>
      <c r="N25" s="96"/>
      <c r="O25" s="97"/>
      <c r="P25" s="299"/>
      <c r="Q25" s="99"/>
      <c r="R25" s="100"/>
      <c r="S25" s="101"/>
      <c r="T25" s="102">
        <f t="shared" si="2"/>
        <v>0</v>
      </c>
      <c r="U25" s="103">
        <f t="shared" si="3"/>
        <v>0</v>
      </c>
      <c r="V25" s="56">
        <f t="shared" si="4"/>
        <v>0</v>
      </c>
      <c r="W25" s="56"/>
      <c r="X25" s="56"/>
      <c r="Y25" s="56"/>
      <c r="Z25" s="56"/>
      <c r="AA25" s="56"/>
      <c r="AB25" s="300">
        <f t="shared" ref="AB25:AB27" si="31">V25*1</f>
        <v>0</v>
      </c>
      <c r="AC25" s="56"/>
      <c r="AD25" s="15"/>
      <c r="AE25" s="56"/>
      <c r="AF25" s="56"/>
      <c r="AG25" s="56">
        <v>1.0</v>
      </c>
      <c r="AH25" s="56"/>
      <c r="AI25" s="56"/>
      <c r="AJ25" s="56"/>
      <c r="AK25" s="56"/>
      <c r="AL25" s="56"/>
      <c r="AM25" s="56">
        <v>4.0</v>
      </c>
      <c r="AO25" s="56" t="str">
        <f t="shared" ref="AO25:AW25" si="30">IF(AE25="","",$V25*AE25)</f>
        <v/>
      </c>
      <c r="AP25" s="56" t="str">
        <f t="shared" si="30"/>
        <v/>
      </c>
      <c r="AQ25" s="56">
        <f t="shared" si="30"/>
        <v>0</v>
      </c>
      <c r="AR25" s="56" t="str">
        <f t="shared" si="30"/>
        <v/>
      </c>
      <c r="AS25" s="56" t="str">
        <f t="shared" si="30"/>
        <v/>
      </c>
      <c r="AT25" s="56" t="str">
        <f t="shared" si="30"/>
        <v/>
      </c>
      <c r="AU25" s="56" t="str">
        <f t="shared" si="30"/>
        <v/>
      </c>
      <c r="AV25" s="56" t="str">
        <f t="shared" si="30"/>
        <v/>
      </c>
      <c r="AW25" s="56">
        <f t="shared" si="30"/>
        <v>0</v>
      </c>
    </row>
    <row r="26" ht="12.75" customHeight="1">
      <c r="A26" s="107"/>
      <c r="B26" s="108" t="s">
        <v>511</v>
      </c>
      <c r="C26" s="297" t="s">
        <v>75</v>
      </c>
      <c r="D26" s="232"/>
      <c r="E26" s="86" t="s">
        <v>192</v>
      </c>
      <c r="F26" s="88">
        <v>1.0</v>
      </c>
      <c r="G26" s="298">
        <v>125.0</v>
      </c>
      <c r="H26" s="90"/>
      <c r="I26" s="91"/>
      <c r="J26" s="109"/>
      <c r="K26" s="93"/>
      <c r="L26" s="94"/>
      <c r="M26" s="95"/>
      <c r="N26" s="96"/>
      <c r="O26" s="97"/>
      <c r="P26" s="299"/>
      <c r="Q26" s="99"/>
      <c r="R26" s="100"/>
      <c r="S26" s="101"/>
      <c r="T26" s="102">
        <f t="shared" si="2"/>
        <v>0</v>
      </c>
      <c r="U26" s="103">
        <f t="shared" si="3"/>
        <v>0</v>
      </c>
      <c r="V26" s="56">
        <f t="shared" si="4"/>
        <v>0</v>
      </c>
      <c r="W26" s="56"/>
      <c r="X26" s="56"/>
      <c r="Y26" s="56"/>
      <c r="Z26" s="56"/>
      <c r="AA26" s="56"/>
      <c r="AB26" s="300">
        <f t="shared" si="31"/>
        <v>0</v>
      </c>
      <c r="AC26" s="56"/>
      <c r="AD26" s="15"/>
      <c r="AE26" s="56"/>
      <c r="AF26" s="56"/>
      <c r="AG26" s="56"/>
      <c r="AH26" s="56"/>
      <c r="AI26" s="56"/>
      <c r="AJ26" s="56"/>
      <c r="AK26" s="56">
        <v>1.0</v>
      </c>
      <c r="AL26" s="56"/>
      <c r="AM26" s="56">
        <v>4.0</v>
      </c>
      <c r="AO26" s="56" t="str">
        <f t="shared" ref="AO26:AW26" si="32">IF(AE26="","",$V26*AE26)</f>
        <v/>
      </c>
      <c r="AP26" s="56" t="str">
        <f t="shared" si="32"/>
        <v/>
      </c>
      <c r="AQ26" s="56" t="str">
        <f t="shared" si="32"/>
        <v/>
      </c>
      <c r="AR26" s="56" t="str">
        <f t="shared" si="32"/>
        <v/>
      </c>
      <c r="AS26" s="56" t="str">
        <f t="shared" si="32"/>
        <v/>
      </c>
      <c r="AT26" s="56" t="str">
        <f t="shared" si="32"/>
        <v/>
      </c>
      <c r="AU26" s="56">
        <f t="shared" si="32"/>
        <v>0</v>
      </c>
      <c r="AV26" s="56" t="str">
        <f t="shared" si="32"/>
        <v/>
      </c>
      <c r="AW26" s="56">
        <f t="shared" si="32"/>
        <v>0</v>
      </c>
    </row>
    <row r="27" ht="12.75" customHeight="1">
      <c r="A27" s="112"/>
      <c r="B27" s="246" t="s">
        <v>512</v>
      </c>
      <c r="C27" s="302" t="s">
        <v>75</v>
      </c>
      <c r="D27" s="303"/>
      <c r="E27" s="144" t="s">
        <v>192</v>
      </c>
      <c r="F27" s="146">
        <v>1.0</v>
      </c>
      <c r="G27" s="304">
        <v>135.0</v>
      </c>
      <c r="H27" s="147"/>
      <c r="I27" s="148"/>
      <c r="J27" s="149"/>
      <c r="K27" s="150"/>
      <c r="L27" s="151"/>
      <c r="M27" s="152"/>
      <c r="N27" s="153"/>
      <c r="O27" s="154"/>
      <c r="P27" s="305"/>
      <c r="Q27" s="156"/>
      <c r="R27" s="157"/>
      <c r="S27" s="158"/>
      <c r="T27" s="306">
        <f t="shared" si="2"/>
        <v>0</v>
      </c>
      <c r="U27" s="307">
        <f t="shared" si="3"/>
        <v>0</v>
      </c>
      <c r="V27" s="58">
        <f t="shared" si="4"/>
        <v>0</v>
      </c>
      <c r="W27" s="58"/>
      <c r="X27" s="58"/>
      <c r="Y27" s="58"/>
      <c r="Z27" s="58"/>
      <c r="AA27" s="58"/>
      <c r="AB27" s="308">
        <f t="shared" si="31"/>
        <v>0</v>
      </c>
      <c r="AC27" s="58"/>
      <c r="AD27" s="15"/>
      <c r="AE27" s="56"/>
      <c r="AF27" s="56"/>
      <c r="AG27" s="56"/>
      <c r="AH27" s="56"/>
      <c r="AI27" s="56"/>
      <c r="AJ27" s="56"/>
      <c r="AK27" s="56">
        <v>1.0</v>
      </c>
      <c r="AL27" s="56"/>
      <c r="AM27" s="56">
        <v>4.0</v>
      </c>
      <c r="AO27" s="56" t="str">
        <f t="shared" ref="AO27:AW27" si="33">IF(AE27="","",$V27*AE27)</f>
        <v/>
      </c>
      <c r="AP27" s="56" t="str">
        <f t="shared" si="33"/>
        <v/>
      </c>
      <c r="AQ27" s="56" t="str">
        <f t="shared" si="33"/>
        <v/>
      </c>
      <c r="AR27" s="56" t="str">
        <f t="shared" si="33"/>
        <v/>
      </c>
      <c r="AS27" s="56" t="str">
        <f t="shared" si="33"/>
        <v/>
      </c>
      <c r="AT27" s="56" t="str">
        <f t="shared" si="33"/>
        <v/>
      </c>
      <c r="AU27" s="56">
        <f t="shared" si="33"/>
        <v>0</v>
      </c>
      <c r="AV27" s="56" t="str">
        <f t="shared" si="33"/>
        <v/>
      </c>
      <c r="AW27" s="56">
        <f t="shared" si="33"/>
        <v>0</v>
      </c>
    </row>
    <row r="28" ht="9.75" customHeight="1">
      <c r="A28" s="80"/>
      <c r="B28" s="309"/>
      <c r="C28" s="65"/>
      <c r="D28" s="65"/>
      <c r="E28" s="65"/>
      <c r="F28" s="65"/>
      <c r="G28" s="65"/>
      <c r="H28" s="114"/>
      <c r="I28" s="114"/>
      <c r="J28" s="114"/>
      <c r="K28" s="114"/>
      <c r="L28" s="114"/>
      <c r="M28" s="114"/>
      <c r="N28" s="115"/>
      <c r="O28" s="114"/>
      <c r="P28" s="116"/>
      <c r="Q28" s="114"/>
      <c r="R28" s="114"/>
      <c r="S28" s="114"/>
      <c r="T28" s="65"/>
      <c r="U28" s="65"/>
      <c r="V28" s="117"/>
      <c r="W28" s="118"/>
      <c r="X28" s="118"/>
      <c r="Y28" s="118"/>
      <c r="Z28" s="118"/>
      <c r="AA28" s="118"/>
      <c r="AB28" s="118"/>
      <c r="AC28" s="119"/>
      <c r="AD28" s="80"/>
      <c r="AE28" s="120"/>
      <c r="AF28" s="120"/>
      <c r="AG28" s="120"/>
      <c r="AH28" s="120"/>
      <c r="AI28" s="120"/>
      <c r="AJ28" s="120"/>
      <c r="AK28" s="120"/>
      <c r="AL28" s="120"/>
      <c r="AM28" s="120"/>
      <c r="AN28" s="80"/>
      <c r="AO28" s="120"/>
      <c r="AP28" s="120"/>
      <c r="AQ28" s="120"/>
      <c r="AR28" s="120"/>
      <c r="AS28" s="120"/>
      <c r="AT28" s="120"/>
      <c r="AU28" s="120"/>
      <c r="AV28" s="120"/>
      <c r="AW28" s="120"/>
      <c r="AX28" s="82"/>
      <c r="AY28" s="82"/>
      <c r="AZ28" s="82"/>
      <c r="BA28" s="83"/>
      <c r="BB28" s="83"/>
      <c r="BC28" s="83"/>
      <c r="BD28" s="83"/>
    </row>
    <row r="29" ht="72.0" customHeight="1">
      <c r="A29" s="310" t="s">
        <v>513</v>
      </c>
      <c r="B29" s="311" t="s">
        <v>514</v>
      </c>
      <c r="C29" s="56" t="s">
        <v>515</v>
      </c>
      <c r="D29" s="87" t="s">
        <v>120</v>
      </c>
      <c r="E29" s="312" t="s">
        <v>516</v>
      </c>
      <c r="F29" s="313">
        <v>20.0</v>
      </c>
      <c r="G29" s="314">
        <v>1415.0</v>
      </c>
      <c r="H29" s="90"/>
      <c r="I29" s="315"/>
      <c r="J29" s="109"/>
      <c r="K29" s="316"/>
      <c r="L29" s="317"/>
      <c r="M29" s="318"/>
      <c r="N29" s="319"/>
      <c r="O29" s="320"/>
      <c r="P29" s="321"/>
      <c r="Q29" s="322"/>
      <c r="R29" s="323"/>
      <c r="S29" s="324"/>
      <c r="T29" s="102">
        <f t="shared" ref="T29:T30" si="35">SUM(H29:S29)*G29</f>
        <v>0</v>
      </c>
      <c r="U29" s="103">
        <f t="shared" ref="U29:U30" si="36">SUM(H29:S29)*F29</f>
        <v>0</v>
      </c>
      <c r="V29" s="56">
        <f t="shared" ref="V29:V30" si="37">SUM(H29:S29)</f>
        <v>0</v>
      </c>
      <c r="W29" s="56"/>
      <c r="X29" s="56"/>
      <c r="Y29" s="300">
        <f>$V29*10</f>
        <v>0</v>
      </c>
      <c r="Z29" s="300">
        <f>$V29*4</f>
        <v>0</v>
      </c>
      <c r="AA29" s="56"/>
      <c r="AB29" s="300">
        <f>$V29*6</f>
        <v>0</v>
      </c>
      <c r="AC29" s="56"/>
      <c r="AD29" s="104"/>
      <c r="AE29" s="56"/>
      <c r="AF29" s="56"/>
      <c r="AG29" s="56"/>
      <c r="AH29" s="56"/>
      <c r="AI29" s="56"/>
      <c r="AJ29" s="56"/>
      <c r="AK29" s="56"/>
      <c r="AL29" s="56"/>
      <c r="AM29" s="56">
        <v>72.0</v>
      </c>
      <c r="AN29" s="104"/>
      <c r="AO29" s="56" t="str">
        <f t="shared" ref="AO29:AW29" si="34">IF(AE29="","",$V29*AE29)</f>
        <v/>
      </c>
      <c r="AP29" s="56" t="str">
        <f t="shared" si="34"/>
        <v/>
      </c>
      <c r="AQ29" s="56" t="str">
        <f t="shared" si="34"/>
        <v/>
      </c>
      <c r="AR29" s="56" t="str">
        <f t="shared" si="34"/>
        <v/>
      </c>
      <c r="AS29" s="56" t="str">
        <f t="shared" si="34"/>
        <v/>
      </c>
      <c r="AT29" s="56" t="str">
        <f t="shared" si="34"/>
        <v/>
      </c>
      <c r="AU29" s="56" t="str">
        <f t="shared" si="34"/>
        <v/>
      </c>
      <c r="AV29" s="56" t="str">
        <f t="shared" si="34"/>
        <v/>
      </c>
      <c r="AW29" s="56">
        <f t="shared" si="34"/>
        <v>0</v>
      </c>
      <c r="AX29" s="105"/>
      <c r="AY29" s="105"/>
      <c r="AZ29" s="105"/>
      <c r="BA29" s="106"/>
      <c r="BB29" s="106"/>
      <c r="BC29" s="106"/>
      <c r="BD29" s="106"/>
    </row>
    <row r="30" ht="78.0" customHeight="1">
      <c r="A30" s="112"/>
      <c r="B30" s="325" t="s">
        <v>517</v>
      </c>
      <c r="C30" s="56" t="s">
        <v>518</v>
      </c>
      <c r="D30" s="87" t="s">
        <v>120</v>
      </c>
      <c r="E30" s="312" t="s">
        <v>516</v>
      </c>
      <c r="F30" s="326">
        <v>20.0</v>
      </c>
      <c r="G30" s="327">
        <v>1650.0</v>
      </c>
      <c r="H30" s="90"/>
      <c r="I30" s="148"/>
      <c r="J30" s="109"/>
      <c r="K30" s="150"/>
      <c r="L30" s="151"/>
      <c r="M30" s="152"/>
      <c r="N30" s="153"/>
      <c r="O30" s="154"/>
      <c r="P30" s="305"/>
      <c r="Q30" s="156"/>
      <c r="R30" s="323"/>
      <c r="S30" s="324"/>
      <c r="T30" s="102">
        <f t="shared" si="35"/>
        <v>0</v>
      </c>
      <c r="U30" s="103">
        <f t="shared" si="36"/>
        <v>0</v>
      </c>
      <c r="V30" s="56">
        <f t="shared" si="37"/>
        <v>0</v>
      </c>
      <c r="W30" s="244"/>
      <c r="X30" s="244"/>
      <c r="Y30" s="300">
        <f t="shared" ref="Y30:AC30" si="38">$V$30*4</f>
        <v>0</v>
      </c>
      <c r="Z30" s="300">
        <f t="shared" si="38"/>
        <v>0</v>
      </c>
      <c r="AA30" s="300">
        <f t="shared" si="38"/>
        <v>0</v>
      </c>
      <c r="AB30" s="300">
        <f t="shared" si="38"/>
        <v>0</v>
      </c>
      <c r="AC30" s="300">
        <f t="shared" si="38"/>
        <v>0</v>
      </c>
      <c r="AD30" s="104"/>
      <c r="AE30" s="56"/>
      <c r="AF30" s="56"/>
      <c r="AG30" s="56"/>
      <c r="AH30" s="56"/>
      <c r="AI30" s="56"/>
      <c r="AJ30" s="56"/>
      <c r="AK30" s="56"/>
      <c r="AL30" s="56"/>
      <c r="AM30" s="56">
        <v>92.0</v>
      </c>
      <c r="AN30" s="104"/>
      <c r="AO30" s="56" t="str">
        <f t="shared" ref="AO30:AW30" si="39">IF(AE30="","",$V30*AE30)</f>
        <v/>
      </c>
      <c r="AP30" s="56" t="str">
        <f t="shared" si="39"/>
        <v/>
      </c>
      <c r="AQ30" s="56" t="str">
        <f t="shared" si="39"/>
        <v/>
      </c>
      <c r="AR30" s="56" t="str">
        <f t="shared" si="39"/>
        <v/>
      </c>
      <c r="AS30" s="56" t="str">
        <f t="shared" si="39"/>
        <v/>
      </c>
      <c r="AT30" s="56" t="str">
        <f t="shared" si="39"/>
        <v/>
      </c>
      <c r="AU30" s="56" t="str">
        <f t="shared" si="39"/>
        <v/>
      </c>
      <c r="AV30" s="56" t="str">
        <f t="shared" si="39"/>
        <v/>
      </c>
      <c r="AW30" s="56">
        <f t="shared" si="39"/>
        <v>0</v>
      </c>
      <c r="AX30" s="105"/>
      <c r="AY30" s="105"/>
      <c r="AZ30" s="105"/>
      <c r="BA30" s="106"/>
      <c r="BB30" s="106"/>
      <c r="BC30" s="106"/>
      <c r="BD30" s="106"/>
    </row>
    <row r="31" ht="10.5" customHeight="1">
      <c r="B31" s="328"/>
      <c r="C31" s="329"/>
      <c r="D31" s="329"/>
      <c r="E31" s="329"/>
      <c r="F31" s="329"/>
      <c r="G31" s="329"/>
      <c r="H31" s="330"/>
      <c r="I31" s="330"/>
      <c r="J31" s="330"/>
      <c r="K31" s="331"/>
      <c r="L31" s="330"/>
      <c r="M31" s="330"/>
      <c r="N31" s="332"/>
      <c r="O31" s="330"/>
      <c r="P31" s="331"/>
      <c r="Q31" s="330"/>
      <c r="R31" s="330"/>
      <c r="S31" s="330"/>
      <c r="T31" s="329"/>
      <c r="U31" s="329"/>
      <c r="V31" s="333"/>
      <c r="W31" s="334"/>
      <c r="X31" s="334"/>
      <c r="Y31" s="334"/>
      <c r="Z31" s="334"/>
      <c r="AA31" s="334"/>
      <c r="AB31" s="334"/>
      <c r="AC31" s="335"/>
      <c r="AD31" s="15"/>
      <c r="AE31" s="120"/>
      <c r="AF31" s="120"/>
      <c r="AG31" s="120"/>
      <c r="AH31" s="120"/>
      <c r="AI31" s="120"/>
      <c r="AJ31" s="120"/>
      <c r="AK31" s="120"/>
      <c r="AL31" s="120"/>
      <c r="AM31" s="120"/>
      <c r="AO31" s="120"/>
      <c r="AP31" s="120"/>
      <c r="AQ31" s="120"/>
      <c r="AR31" s="120"/>
      <c r="AS31" s="120"/>
      <c r="AT31" s="120"/>
      <c r="AU31" s="120"/>
      <c r="AV31" s="120"/>
      <c r="AW31" s="120"/>
    </row>
    <row r="32">
      <c r="A32" s="276" t="s">
        <v>197</v>
      </c>
      <c r="B32" s="108" t="s">
        <v>519</v>
      </c>
      <c r="C32" s="86" t="s">
        <v>367</v>
      </c>
      <c r="D32" s="140" t="s">
        <v>120</v>
      </c>
      <c r="E32" s="168" t="s">
        <v>181</v>
      </c>
      <c r="F32" s="86">
        <v>50.0</v>
      </c>
      <c r="G32" s="298">
        <v>2100.0</v>
      </c>
      <c r="H32" s="147"/>
      <c r="I32" s="148"/>
      <c r="J32" s="149"/>
      <c r="K32" s="150"/>
      <c r="L32" s="151"/>
      <c r="M32" s="152"/>
      <c r="N32" s="153"/>
      <c r="O32" s="154"/>
      <c r="P32" s="305"/>
      <c r="Q32" s="156"/>
      <c r="R32" s="157"/>
      <c r="S32" s="158"/>
      <c r="T32" s="306">
        <f>SUM(H32:S32)*G32</f>
        <v>0</v>
      </c>
      <c r="U32" s="307">
        <f>SUM(H32:S32)*F32</f>
        <v>0</v>
      </c>
      <c r="V32" s="58">
        <f>SUM(H32:S32)</f>
        <v>0</v>
      </c>
      <c r="W32" s="56"/>
      <c r="X32" s="300">
        <f>V32*10</f>
        <v>0</v>
      </c>
      <c r="Y32" s="56"/>
      <c r="Z32" s="300">
        <f>V32*20</f>
        <v>0</v>
      </c>
      <c r="AA32" s="300">
        <f>V32*14</f>
        <v>0</v>
      </c>
      <c r="AB32" s="300">
        <f>V32*6</f>
        <v>0</v>
      </c>
      <c r="AC32" s="56"/>
      <c r="AD32" s="15"/>
      <c r="AE32" s="56">
        <v>19.0</v>
      </c>
      <c r="AF32" s="56">
        <v>6.0</v>
      </c>
      <c r="AG32" s="56">
        <v>1.0</v>
      </c>
      <c r="AH32" s="56">
        <v>6.0</v>
      </c>
      <c r="AI32" s="56">
        <v>8.0</v>
      </c>
      <c r="AJ32" s="56"/>
      <c r="AK32" s="56"/>
      <c r="AL32" s="56"/>
      <c r="AM32" s="56">
        <v>142.0</v>
      </c>
      <c r="AO32" s="56">
        <f t="shared" ref="AO32:AW32" si="40">IF(AE32="","",$V32*AE32)</f>
        <v>0</v>
      </c>
      <c r="AP32" s="56">
        <f t="shared" si="40"/>
        <v>0</v>
      </c>
      <c r="AQ32" s="56">
        <f t="shared" si="40"/>
        <v>0</v>
      </c>
      <c r="AR32" s="56">
        <f t="shared" si="40"/>
        <v>0</v>
      </c>
      <c r="AS32" s="56">
        <f t="shared" si="40"/>
        <v>0</v>
      </c>
      <c r="AT32" s="56" t="str">
        <f t="shared" si="40"/>
        <v/>
      </c>
      <c r="AU32" s="56" t="str">
        <f t="shared" si="40"/>
        <v/>
      </c>
      <c r="AV32" s="56" t="str">
        <f t="shared" si="40"/>
        <v/>
      </c>
      <c r="AW32" s="56">
        <f t="shared" si="40"/>
        <v>0</v>
      </c>
    </row>
    <row r="33" ht="12.75" customHeight="1">
      <c r="G33" s="199" t="s">
        <v>77</v>
      </c>
      <c r="H33" s="200">
        <f t="shared" ref="H33:AC33" si="41">SUM(H3:H32)</f>
        <v>0</v>
      </c>
      <c r="I33" s="200">
        <f t="shared" si="41"/>
        <v>0</v>
      </c>
      <c r="J33" s="200">
        <f t="shared" si="41"/>
        <v>0</v>
      </c>
      <c r="K33" s="200">
        <f t="shared" si="41"/>
        <v>0</v>
      </c>
      <c r="L33" s="200">
        <f t="shared" si="41"/>
        <v>0</v>
      </c>
      <c r="M33" s="200">
        <f t="shared" si="41"/>
        <v>0</v>
      </c>
      <c r="N33" s="200">
        <f t="shared" si="41"/>
        <v>0</v>
      </c>
      <c r="O33" s="200">
        <f t="shared" si="41"/>
        <v>0</v>
      </c>
      <c r="P33" s="200">
        <f t="shared" si="41"/>
        <v>0</v>
      </c>
      <c r="Q33" s="200">
        <f t="shared" si="41"/>
        <v>0</v>
      </c>
      <c r="R33" s="200">
        <f t="shared" si="41"/>
        <v>0</v>
      </c>
      <c r="S33" s="200">
        <f t="shared" si="41"/>
        <v>0</v>
      </c>
      <c r="T33" s="336">
        <f t="shared" si="41"/>
        <v>0</v>
      </c>
      <c r="U33" s="337">
        <f t="shared" si="41"/>
        <v>0</v>
      </c>
      <c r="V33" s="337">
        <f t="shared" si="41"/>
        <v>0</v>
      </c>
      <c r="W33" s="337">
        <f t="shared" si="41"/>
        <v>0</v>
      </c>
      <c r="X33" s="337">
        <f t="shared" si="41"/>
        <v>0</v>
      </c>
      <c r="Y33" s="337">
        <f t="shared" si="41"/>
        <v>0</v>
      </c>
      <c r="Z33" s="337">
        <f t="shared" si="41"/>
        <v>0</v>
      </c>
      <c r="AA33" s="337">
        <f t="shared" si="41"/>
        <v>0</v>
      </c>
      <c r="AB33" s="337">
        <f t="shared" si="41"/>
        <v>0</v>
      </c>
      <c r="AC33" s="337">
        <f t="shared" si="41"/>
        <v>0</v>
      </c>
      <c r="AD33" s="15"/>
      <c r="AO33" s="337">
        <f t="shared" ref="AO33:AW33" si="42">SUM(AO3:AO32)</f>
        <v>0</v>
      </c>
      <c r="AP33" s="337">
        <f t="shared" si="42"/>
        <v>0</v>
      </c>
      <c r="AQ33" s="337">
        <f t="shared" si="42"/>
        <v>0</v>
      </c>
      <c r="AR33" s="337">
        <f t="shared" si="42"/>
        <v>0</v>
      </c>
      <c r="AS33" s="337">
        <f t="shared" si="42"/>
        <v>0</v>
      </c>
      <c r="AT33" s="337">
        <f t="shared" si="42"/>
        <v>0</v>
      </c>
      <c r="AU33" s="337">
        <f t="shared" si="42"/>
        <v>0</v>
      </c>
      <c r="AV33" s="337">
        <f t="shared" si="42"/>
        <v>0</v>
      </c>
      <c r="AW33" s="337">
        <f t="shared" si="42"/>
        <v>0</v>
      </c>
    </row>
    <row r="34" ht="12.75" customHeight="1">
      <c r="AD34" s="15"/>
      <c r="AE34" s="15"/>
      <c r="AF34" s="15"/>
      <c r="AG34" s="15"/>
      <c r="AH34" s="15"/>
    </row>
    <row r="35" ht="12.75" customHeight="1">
      <c r="B35" s="338" t="s">
        <v>520</v>
      </c>
      <c r="C35" s="14"/>
      <c r="H35" s="339" t="s">
        <v>216</v>
      </c>
      <c r="I35" s="13"/>
      <c r="J35" s="13"/>
      <c r="K35" s="13"/>
      <c r="L35" s="13"/>
      <c r="M35" s="13"/>
      <c r="N35" s="13"/>
      <c r="O35" s="13"/>
      <c r="P35" s="13"/>
      <c r="Q35" s="13"/>
      <c r="R35" s="13"/>
      <c r="S35" s="13"/>
      <c r="W35" s="339" t="s">
        <v>217</v>
      </c>
      <c r="X35" s="13"/>
      <c r="Y35" s="13"/>
      <c r="Z35" s="13"/>
      <c r="AA35" s="13"/>
      <c r="AB35" s="13"/>
      <c r="AC35" s="13"/>
      <c r="AD35" s="14"/>
    </row>
    <row r="36" ht="12.75" customHeight="1">
      <c r="AD36" s="340"/>
      <c r="AE36" s="340"/>
      <c r="AF36" s="340"/>
      <c r="AG36" s="340"/>
      <c r="AH36" s="340"/>
      <c r="AI36" s="340"/>
      <c r="AJ36" s="340"/>
      <c r="AK36" s="340"/>
      <c r="AL36" s="340"/>
      <c r="AM36" s="340"/>
    </row>
    <row r="37" ht="48.0" customHeight="1">
      <c r="B37" s="215" t="s">
        <v>218</v>
      </c>
      <c r="C37" s="286">
        <f>T33</f>
        <v>0</v>
      </c>
      <c r="H37" s="67" t="s">
        <v>88</v>
      </c>
      <c r="I37" s="68" t="s">
        <v>89</v>
      </c>
      <c r="J37" s="69" t="s">
        <v>90</v>
      </c>
      <c r="K37" s="293" t="s">
        <v>91</v>
      </c>
      <c r="L37" s="71" t="s">
        <v>92</v>
      </c>
      <c r="M37" s="72" t="s">
        <v>93</v>
      </c>
      <c r="N37" s="73" t="s">
        <v>94</v>
      </c>
      <c r="O37" s="74" t="s">
        <v>95</v>
      </c>
      <c r="P37" s="75" t="s">
        <v>96</v>
      </c>
      <c r="Q37" s="76" t="s">
        <v>97</v>
      </c>
      <c r="R37" s="77" t="s">
        <v>98</v>
      </c>
      <c r="S37" s="78" t="s">
        <v>99</v>
      </c>
      <c r="T37" s="211" t="s">
        <v>77</v>
      </c>
      <c r="W37" s="49" t="s">
        <v>102</v>
      </c>
      <c r="X37" s="49" t="s">
        <v>103</v>
      </c>
      <c r="Y37" s="49" t="s">
        <v>104</v>
      </c>
      <c r="Z37" s="49" t="s">
        <v>105</v>
      </c>
      <c r="AA37" s="49" t="s">
        <v>219</v>
      </c>
      <c r="AB37" s="49" t="s">
        <v>107</v>
      </c>
      <c r="AC37" s="49" t="s">
        <v>108</v>
      </c>
      <c r="AD37" s="49" t="s">
        <v>77</v>
      </c>
      <c r="AE37" s="340"/>
      <c r="AF37" s="340"/>
      <c r="AG37" s="340"/>
      <c r="AH37" s="340"/>
      <c r="AI37" s="340"/>
      <c r="AJ37" s="340"/>
      <c r="AK37" s="340"/>
      <c r="AL37" s="340"/>
      <c r="AM37" s="340"/>
    </row>
    <row r="38" ht="12.75" customHeight="1">
      <c r="B38" s="215" t="s">
        <v>220</v>
      </c>
      <c r="C38" s="286">
        <f>C37*1.2</f>
        <v>0</v>
      </c>
      <c r="H38" s="211">
        <f t="shared" ref="H38:S38" si="43">SUMPRODUCT($F$10:$F$32,H10:H32)</f>
        <v>0</v>
      </c>
      <c r="I38" s="211">
        <f t="shared" si="43"/>
        <v>0</v>
      </c>
      <c r="J38" s="211">
        <f t="shared" si="43"/>
        <v>0</v>
      </c>
      <c r="K38" s="211">
        <f t="shared" si="43"/>
        <v>0</v>
      </c>
      <c r="L38" s="211">
        <f t="shared" si="43"/>
        <v>0</v>
      </c>
      <c r="M38" s="211">
        <f t="shared" si="43"/>
        <v>0</v>
      </c>
      <c r="N38" s="211">
        <f t="shared" si="43"/>
        <v>0</v>
      </c>
      <c r="O38" s="211">
        <f t="shared" si="43"/>
        <v>0</v>
      </c>
      <c r="P38" s="211">
        <f t="shared" si="43"/>
        <v>0</v>
      </c>
      <c r="Q38" s="211">
        <f t="shared" si="43"/>
        <v>0</v>
      </c>
      <c r="R38" s="211">
        <f t="shared" si="43"/>
        <v>0</v>
      </c>
      <c r="S38" s="211">
        <f t="shared" si="43"/>
        <v>0</v>
      </c>
      <c r="T38" s="211">
        <f>SUM(H38:S38)</f>
        <v>0</v>
      </c>
      <c r="W38" s="288">
        <f t="shared" ref="W38:AC38" si="44">W33</f>
        <v>0</v>
      </c>
      <c r="X38" s="288">
        <f t="shared" si="44"/>
        <v>0</v>
      </c>
      <c r="Y38" s="288">
        <f t="shared" si="44"/>
        <v>0</v>
      </c>
      <c r="Z38" s="288">
        <f t="shared" si="44"/>
        <v>0</v>
      </c>
      <c r="AA38" s="288">
        <f t="shared" si="44"/>
        <v>0</v>
      </c>
      <c r="AB38" s="288">
        <f t="shared" si="44"/>
        <v>0</v>
      </c>
      <c r="AC38" s="288">
        <f t="shared" si="44"/>
        <v>0</v>
      </c>
      <c r="AD38" s="288">
        <f>SUM(W38:AC38)</f>
        <v>0</v>
      </c>
      <c r="AE38" s="340"/>
      <c r="AF38" s="340"/>
      <c r="AG38" s="340"/>
      <c r="AH38" s="340"/>
      <c r="AI38" s="340"/>
      <c r="AJ38" s="340"/>
      <c r="AK38" s="340"/>
      <c r="AL38" s="340"/>
      <c r="AM38" s="340"/>
    </row>
    <row r="39" ht="12.75" customHeight="1">
      <c r="B39" s="215" t="s">
        <v>221</v>
      </c>
      <c r="C39" s="288">
        <f>U33</f>
        <v>0</v>
      </c>
      <c r="H39" s="341">
        <f t="shared" ref="H39:T39" si="45">IFERROR(H38/$T$38,0)</f>
        <v>0</v>
      </c>
      <c r="I39" s="341">
        <f t="shared" si="45"/>
        <v>0</v>
      </c>
      <c r="J39" s="341">
        <f t="shared" si="45"/>
        <v>0</v>
      </c>
      <c r="K39" s="341">
        <f t="shared" si="45"/>
        <v>0</v>
      </c>
      <c r="L39" s="341">
        <f t="shared" si="45"/>
        <v>0</v>
      </c>
      <c r="M39" s="341">
        <f t="shared" si="45"/>
        <v>0</v>
      </c>
      <c r="N39" s="341">
        <f t="shared" si="45"/>
        <v>0</v>
      </c>
      <c r="O39" s="341">
        <f t="shared" si="45"/>
        <v>0</v>
      </c>
      <c r="P39" s="341">
        <f t="shared" si="45"/>
        <v>0</v>
      </c>
      <c r="Q39" s="341">
        <f t="shared" si="45"/>
        <v>0</v>
      </c>
      <c r="R39" s="341">
        <f t="shared" si="45"/>
        <v>0</v>
      </c>
      <c r="S39" s="341">
        <f t="shared" si="45"/>
        <v>0</v>
      </c>
      <c r="T39" s="341">
        <f t="shared" si="45"/>
        <v>0</v>
      </c>
      <c r="W39" s="342">
        <f t="shared" ref="W39:AD39" si="46">IFERROR(W38/$AD$38,0)</f>
        <v>0</v>
      </c>
      <c r="X39" s="342">
        <f t="shared" si="46"/>
        <v>0</v>
      </c>
      <c r="Y39" s="342">
        <f t="shared" si="46"/>
        <v>0</v>
      </c>
      <c r="Z39" s="342">
        <f t="shared" si="46"/>
        <v>0</v>
      </c>
      <c r="AA39" s="342">
        <f t="shared" si="46"/>
        <v>0</v>
      </c>
      <c r="AB39" s="342">
        <f t="shared" si="46"/>
        <v>0</v>
      </c>
      <c r="AC39" s="342">
        <f t="shared" si="46"/>
        <v>0</v>
      </c>
      <c r="AD39" s="342">
        <f t="shared" si="46"/>
        <v>0</v>
      </c>
      <c r="AE39" s="340"/>
      <c r="AF39" s="340"/>
      <c r="AG39" s="340"/>
      <c r="AH39" s="340"/>
      <c r="AI39" s="340"/>
      <c r="AJ39" s="340"/>
      <c r="AK39" s="340"/>
      <c r="AL39" s="340"/>
      <c r="AM39" s="340"/>
    </row>
    <row r="40" ht="12.75" customHeight="1"/>
    <row r="41" ht="12.75" customHeight="1">
      <c r="H41" s="343" t="s">
        <v>78</v>
      </c>
      <c r="I41" s="218"/>
      <c r="J41" s="218"/>
      <c r="K41" s="218"/>
      <c r="L41" s="218"/>
      <c r="M41" s="218"/>
      <c r="N41" s="218"/>
      <c r="O41" s="218"/>
      <c r="P41" s="55"/>
    </row>
    <row r="42" ht="12.75" customHeight="1">
      <c r="H42" s="81" t="s">
        <v>110</v>
      </c>
      <c r="I42" s="81" t="s">
        <v>111</v>
      </c>
      <c r="J42" s="81" t="s">
        <v>112</v>
      </c>
      <c r="K42" s="81" t="s">
        <v>113</v>
      </c>
      <c r="L42" s="81" t="s">
        <v>114</v>
      </c>
      <c r="M42" s="81" t="s">
        <v>115</v>
      </c>
      <c r="N42" s="81" t="s">
        <v>116</v>
      </c>
      <c r="O42" s="81" t="s">
        <v>232</v>
      </c>
      <c r="P42" s="81" t="s">
        <v>64</v>
      </c>
    </row>
    <row r="43" ht="12.75" customHeight="1">
      <c r="H43" s="25">
        <f t="shared" ref="H43:P43" si="47">AO33</f>
        <v>0</v>
      </c>
      <c r="I43" s="25">
        <f t="shared" si="47"/>
        <v>0</v>
      </c>
      <c r="J43" s="25">
        <f t="shared" si="47"/>
        <v>0</v>
      </c>
      <c r="K43" s="25">
        <f t="shared" si="47"/>
        <v>0</v>
      </c>
      <c r="L43" s="25">
        <f t="shared" si="47"/>
        <v>0</v>
      </c>
      <c r="M43" s="25">
        <f t="shared" si="47"/>
        <v>0</v>
      </c>
      <c r="N43" s="25">
        <f t="shared" si="47"/>
        <v>0</v>
      </c>
      <c r="O43" s="25">
        <f t="shared" si="47"/>
        <v>0</v>
      </c>
      <c r="P43" s="25">
        <f t="shared" si="47"/>
        <v>0</v>
      </c>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7">
    <mergeCell ref="H1:AC1"/>
    <mergeCell ref="A3:A27"/>
    <mergeCell ref="A29:A30"/>
    <mergeCell ref="B35:C35"/>
    <mergeCell ref="H35:S35"/>
    <mergeCell ref="W35:AD35"/>
    <mergeCell ref="H41:P41"/>
  </mergeCells>
  <hyperlinks>
    <hyperlink r:id="rId1" ref="B10"/>
    <hyperlink r:id="rId2" ref="B11"/>
    <hyperlink r:id="rId3" ref="B12"/>
    <hyperlink r:id="rId4" ref="B13"/>
    <hyperlink r:id="rId5" ref="B14"/>
    <hyperlink r:id="rId6" ref="B15"/>
    <hyperlink r:id="rId7" ref="B16"/>
    <hyperlink r:id="rId8" ref="B18"/>
    <hyperlink r:id="rId9" ref="B19"/>
    <hyperlink r:id="rId10" ref="B20"/>
    <hyperlink r:id="rId11" ref="B21"/>
    <hyperlink r:id="rId12" ref="B22"/>
    <hyperlink r:id="rId13" ref="B23"/>
  </hyperlinks>
  <printOptions/>
  <pageMargins bottom="0.7480314960629921" footer="0.0" header="0.0" left="0.7086614173228347" right="0.7086614173228347" top="0.7480314960629921"/>
  <pageSetup paperSize="9" orientation="landscape"/>
  <drawing r:id="rId1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0"/>
  <cols>
    <col customWidth="1" min="1" max="1" width="11.38"/>
    <col customWidth="1" min="2" max="2" width="21.75"/>
    <col customWidth="1" min="3" max="3" width="16.88"/>
    <col customWidth="1" min="4" max="4" width="13.0"/>
    <col customWidth="1" min="5" max="5" width="12.75"/>
    <col customWidth="1" min="6" max="6" width="11.25"/>
    <col customWidth="1" min="7" max="7" width="11.75"/>
    <col customWidth="1" min="8" max="8" width="9.0"/>
    <col customWidth="1" min="9" max="10" width="11.38"/>
    <col customWidth="1" min="11" max="11" width="9.13"/>
    <col customWidth="1" min="12" max="12" width="11.25"/>
    <col customWidth="1" min="13" max="13" width="11.38"/>
    <col customWidth="1" min="14" max="14" width="10.75"/>
    <col customWidth="1" min="15" max="15" width="10.25"/>
    <col customWidth="1" min="16" max="16" width="9.75"/>
    <col customWidth="1" min="17" max="17" width="8.88"/>
    <col customWidth="1" min="18" max="18" width="7.75"/>
    <col customWidth="1" min="19" max="19" width="9.0"/>
    <col customWidth="1" min="20" max="20" width="10.25"/>
    <col customWidth="1" min="21" max="21" width="10.75"/>
    <col customWidth="1" min="22" max="22" width="20.75"/>
    <col customWidth="1" min="23" max="23" width="7.38"/>
    <col customWidth="1" min="24" max="24" width="9.38"/>
    <col customWidth="1" min="25" max="31" width="11.38"/>
    <col customWidth="1" min="32" max="32" width="9.38"/>
    <col customWidth="1" min="33" max="50" width="11.38"/>
    <col customWidth="1" min="51" max="51" width="5.25"/>
    <col customWidth="1" min="52" max="69" width="11.38"/>
  </cols>
  <sheetData>
    <row r="1" ht="60.75" customHeight="1">
      <c r="D1" s="344"/>
      <c r="E1" s="344"/>
      <c r="F1" s="344"/>
      <c r="G1" s="344"/>
      <c r="H1" s="345" t="s">
        <v>521</v>
      </c>
      <c r="AY1" s="15"/>
      <c r="AZ1" s="15"/>
      <c r="BA1" s="15"/>
      <c r="BB1" s="15"/>
      <c r="BC1" s="15"/>
      <c r="BD1" s="15"/>
      <c r="BE1" s="15"/>
      <c r="BF1" s="15"/>
      <c r="BG1" s="15"/>
      <c r="BH1" s="15"/>
      <c r="BI1" s="15"/>
      <c r="BJ1" s="15"/>
      <c r="BK1" s="15"/>
      <c r="BL1" s="15"/>
      <c r="BM1" s="15"/>
      <c r="BN1" s="15"/>
      <c r="BO1" s="15"/>
    </row>
    <row r="2" ht="57.75" customHeight="1">
      <c r="A2" s="329" t="s">
        <v>18</v>
      </c>
      <c r="B2" s="329" t="s">
        <v>82</v>
      </c>
      <c r="C2" s="329" t="s">
        <v>83</v>
      </c>
      <c r="D2" s="329" t="s">
        <v>84</v>
      </c>
      <c r="E2" s="292" t="s">
        <v>85</v>
      </c>
      <c r="F2" s="292" t="s">
        <v>86</v>
      </c>
      <c r="G2" s="292" t="s">
        <v>87</v>
      </c>
      <c r="H2" s="67" t="s">
        <v>88</v>
      </c>
      <c r="I2" s="68" t="s">
        <v>89</v>
      </c>
      <c r="J2" s="69" t="s">
        <v>90</v>
      </c>
      <c r="K2" s="293" t="s">
        <v>91</v>
      </c>
      <c r="L2" s="71" t="s">
        <v>92</v>
      </c>
      <c r="M2" s="72" t="s">
        <v>93</v>
      </c>
      <c r="N2" s="73" t="s">
        <v>94</v>
      </c>
      <c r="O2" s="74" t="s">
        <v>95</v>
      </c>
      <c r="P2" s="75" t="s">
        <v>96</v>
      </c>
      <c r="Q2" s="76" t="s">
        <v>97</v>
      </c>
      <c r="R2" s="77" t="s">
        <v>98</v>
      </c>
      <c r="S2" s="223" t="s">
        <v>224</v>
      </c>
      <c r="T2" s="78" t="s">
        <v>99</v>
      </c>
      <c r="U2" s="71" t="s">
        <v>225</v>
      </c>
      <c r="V2" s="274" t="s">
        <v>100</v>
      </c>
      <c r="W2" s="274" t="s">
        <v>19</v>
      </c>
      <c r="X2" s="274" t="s">
        <v>101</v>
      </c>
      <c r="Y2" s="295" t="s">
        <v>226</v>
      </c>
      <c r="Z2" s="295" t="s">
        <v>227</v>
      </c>
      <c r="AA2" s="295" t="s">
        <v>228</v>
      </c>
      <c r="AB2" s="295" t="s">
        <v>229</v>
      </c>
      <c r="AC2" s="295" t="s">
        <v>106</v>
      </c>
      <c r="AD2" s="295" t="s">
        <v>230</v>
      </c>
      <c r="AE2" s="295" t="s">
        <v>231</v>
      </c>
      <c r="AF2" s="80"/>
      <c r="AG2" s="81" t="s">
        <v>109</v>
      </c>
      <c r="AH2" s="81" t="s">
        <v>110</v>
      </c>
      <c r="AI2" s="81" t="s">
        <v>111</v>
      </c>
      <c r="AJ2" s="81" t="s">
        <v>112</v>
      </c>
      <c r="AK2" s="81" t="s">
        <v>113</v>
      </c>
      <c r="AL2" s="81" t="s">
        <v>114</v>
      </c>
      <c r="AM2" s="81" t="s">
        <v>115</v>
      </c>
      <c r="AN2" s="81" t="s">
        <v>116</v>
      </c>
      <c r="AO2" s="81" t="s">
        <v>232</v>
      </c>
      <c r="AP2" s="81" t="s">
        <v>117</v>
      </c>
      <c r="AQ2" s="81" t="s">
        <v>233</v>
      </c>
      <c r="AR2" s="81" t="s">
        <v>234</v>
      </c>
      <c r="AS2" s="81" t="s">
        <v>235</v>
      </c>
      <c r="AT2" s="81" t="s">
        <v>236</v>
      </c>
      <c r="AU2" s="81" t="s">
        <v>237</v>
      </c>
      <c r="AV2" s="81" t="s">
        <v>238</v>
      </c>
      <c r="AW2" s="81" t="s">
        <v>62</v>
      </c>
      <c r="AX2" s="81" t="s">
        <v>64</v>
      </c>
      <c r="AY2" s="80"/>
      <c r="AZ2" s="81" t="s">
        <v>109</v>
      </c>
      <c r="BA2" s="81" t="s">
        <v>110</v>
      </c>
      <c r="BB2" s="81" t="s">
        <v>111</v>
      </c>
      <c r="BC2" s="81" t="s">
        <v>112</v>
      </c>
      <c r="BD2" s="81" t="s">
        <v>113</v>
      </c>
      <c r="BE2" s="81" t="s">
        <v>114</v>
      </c>
      <c r="BF2" s="81" t="s">
        <v>115</v>
      </c>
      <c r="BG2" s="81" t="s">
        <v>116</v>
      </c>
      <c r="BH2" s="81" t="s">
        <v>232</v>
      </c>
      <c r="BI2" s="81" t="s">
        <v>117</v>
      </c>
      <c r="BJ2" s="81" t="s">
        <v>233</v>
      </c>
      <c r="BK2" s="81" t="s">
        <v>234</v>
      </c>
      <c r="BL2" s="81" t="s">
        <v>235</v>
      </c>
      <c r="BM2" s="81" t="s">
        <v>236</v>
      </c>
      <c r="BN2" s="81" t="s">
        <v>237</v>
      </c>
      <c r="BO2" s="81" t="s">
        <v>238</v>
      </c>
      <c r="BP2" s="81" t="s">
        <v>62</v>
      </c>
      <c r="BQ2" s="81" t="s">
        <v>64</v>
      </c>
    </row>
    <row r="3" ht="15.75" customHeight="1">
      <c r="A3" s="346" t="s">
        <v>522</v>
      </c>
      <c r="B3" s="347" t="s">
        <v>523</v>
      </c>
      <c r="C3" s="348" t="s">
        <v>73</v>
      </c>
      <c r="D3" s="140" t="s">
        <v>120</v>
      </c>
      <c r="E3" s="348" t="s">
        <v>127</v>
      </c>
      <c r="F3" s="88">
        <v>6.0</v>
      </c>
      <c r="G3" s="126">
        <v>60.0</v>
      </c>
      <c r="H3" s="90"/>
      <c r="I3" s="91"/>
      <c r="J3" s="109"/>
      <c r="K3" s="93"/>
      <c r="L3" s="94"/>
      <c r="M3" s="95"/>
      <c r="N3" s="96"/>
      <c r="O3" s="97"/>
      <c r="P3" s="299"/>
      <c r="Q3" s="99"/>
      <c r="R3" s="100"/>
      <c r="S3" s="226"/>
      <c r="T3" s="101"/>
      <c r="U3" s="247"/>
      <c r="V3" s="23">
        <f t="shared" ref="V3:V64" si="2">SUM(H3:U3)*G3</f>
        <v>0</v>
      </c>
      <c r="W3" s="25">
        <f t="shared" ref="W3:W64" si="3">SUM(H3:U3)*F3</f>
        <v>0</v>
      </c>
      <c r="X3" s="228">
        <f t="shared" ref="X3:X64" si="4">SUM(H3:U3)</f>
        <v>0</v>
      </c>
      <c r="Y3" s="228"/>
      <c r="Z3" s="228"/>
      <c r="AA3" s="228"/>
      <c r="AB3" s="228">
        <f>$X$3*6</f>
        <v>0</v>
      </c>
      <c r="AC3" s="228"/>
      <c r="AD3" s="228"/>
      <c r="AE3" s="228"/>
      <c r="AF3" s="104"/>
      <c r="AG3" s="228"/>
      <c r="AH3" s="228">
        <v>6.0</v>
      </c>
      <c r="AI3" s="228"/>
      <c r="AJ3" s="228"/>
      <c r="AK3" s="228"/>
      <c r="AL3" s="228"/>
      <c r="AM3" s="228"/>
      <c r="AN3" s="228"/>
      <c r="AO3" s="228"/>
      <c r="AP3" s="228"/>
      <c r="AQ3" s="228"/>
      <c r="AR3" s="228"/>
      <c r="AS3" s="228"/>
      <c r="AT3" s="228"/>
      <c r="AU3" s="228"/>
      <c r="AV3" s="228"/>
      <c r="AW3" s="228"/>
      <c r="AX3" s="228">
        <v>12.0</v>
      </c>
      <c r="AY3" s="104"/>
      <c r="AZ3" s="228" t="str">
        <f t="shared" ref="AZ3:BQ3" si="1">IF(AG3="","",$X3*AG3)</f>
        <v/>
      </c>
      <c r="BA3" s="228">
        <f t="shared" si="1"/>
        <v>0</v>
      </c>
      <c r="BB3" s="228" t="str">
        <f t="shared" si="1"/>
        <v/>
      </c>
      <c r="BC3" s="228" t="str">
        <f t="shared" si="1"/>
        <v/>
      </c>
      <c r="BD3" s="228" t="str">
        <f t="shared" si="1"/>
        <v/>
      </c>
      <c r="BE3" s="228" t="str">
        <f t="shared" si="1"/>
        <v/>
      </c>
      <c r="BF3" s="228" t="str">
        <f t="shared" si="1"/>
        <v/>
      </c>
      <c r="BG3" s="228" t="str">
        <f t="shared" si="1"/>
        <v/>
      </c>
      <c r="BH3" s="228" t="str">
        <f t="shared" si="1"/>
        <v/>
      </c>
      <c r="BI3" s="228" t="str">
        <f t="shared" si="1"/>
        <v/>
      </c>
      <c r="BJ3" s="228" t="str">
        <f t="shared" si="1"/>
        <v/>
      </c>
      <c r="BK3" s="228" t="str">
        <f t="shared" si="1"/>
        <v/>
      </c>
      <c r="BL3" s="228" t="str">
        <f t="shared" si="1"/>
        <v/>
      </c>
      <c r="BM3" s="228" t="str">
        <f t="shared" si="1"/>
        <v/>
      </c>
      <c r="BN3" s="228" t="str">
        <f t="shared" si="1"/>
        <v/>
      </c>
      <c r="BO3" s="228" t="str">
        <f t="shared" si="1"/>
        <v/>
      </c>
      <c r="BP3" s="228" t="str">
        <f t="shared" si="1"/>
        <v/>
      </c>
      <c r="BQ3" s="228">
        <f t="shared" si="1"/>
        <v>0</v>
      </c>
    </row>
    <row r="4" ht="15.75" customHeight="1">
      <c r="A4" s="107"/>
      <c r="B4" s="347" t="s">
        <v>524</v>
      </c>
      <c r="C4" s="348" t="s">
        <v>75</v>
      </c>
      <c r="D4" s="140" t="s">
        <v>120</v>
      </c>
      <c r="E4" s="348" t="s">
        <v>132</v>
      </c>
      <c r="F4" s="88">
        <v>4.0</v>
      </c>
      <c r="G4" s="126">
        <v>400.0</v>
      </c>
      <c r="H4" s="90"/>
      <c r="I4" s="91"/>
      <c r="J4" s="109"/>
      <c r="K4" s="93"/>
      <c r="L4" s="94"/>
      <c r="M4" s="95"/>
      <c r="N4" s="96"/>
      <c r="O4" s="97"/>
      <c r="P4" s="299"/>
      <c r="Q4" s="99"/>
      <c r="R4" s="100"/>
      <c r="S4" s="349"/>
      <c r="T4" s="101"/>
      <c r="U4" s="94"/>
      <c r="V4" s="23">
        <f t="shared" si="2"/>
        <v>0</v>
      </c>
      <c r="W4" s="25">
        <f t="shared" si="3"/>
        <v>0</v>
      </c>
      <c r="X4" s="228">
        <f t="shared" si="4"/>
        <v>0</v>
      </c>
      <c r="Y4" s="228"/>
      <c r="Z4" s="228"/>
      <c r="AA4" s="228"/>
      <c r="AB4" s="228"/>
      <c r="AC4" s="228"/>
      <c r="AD4" s="228">
        <f>$X$4*4</f>
        <v>0</v>
      </c>
      <c r="AE4" s="228"/>
      <c r="AF4" s="104"/>
      <c r="AG4" s="228"/>
      <c r="AH4" s="228"/>
      <c r="AI4" s="228"/>
      <c r="AJ4" s="228"/>
      <c r="AK4" s="228"/>
      <c r="AL4" s="228"/>
      <c r="AM4" s="228"/>
      <c r="AN4" s="228">
        <v>4.0</v>
      </c>
      <c r="AO4" s="228"/>
      <c r="AP4" s="228"/>
      <c r="AQ4" s="228"/>
      <c r="AR4" s="228"/>
      <c r="AS4" s="228"/>
      <c r="AT4" s="228"/>
      <c r="AU4" s="228"/>
      <c r="AV4" s="228"/>
      <c r="AW4" s="228"/>
      <c r="AX4" s="228">
        <v>16.0</v>
      </c>
      <c r="AY4" s="104"/>
      <c r="AZ4" s="228" t="str">
        <f t="shared" ref="AZ4:BQ4" si="5">IF(AG4="","",$X4*AG4)</f>
        <v/>
      </c>
      <c r="BA4" s="228" t="str">
        <f t="shared" si="5"/>
        <v/>
      </c>
      <c r="BB4" s="228" t="str">
        <f t="shared" si="5"/>
        <v/>
      </c>
      <c r="BC4" s="228" t="str">
        <f t="shared" si="5"/>
        <v/>
      </c>
      <c r="BD4" s="228" t="str">
        <f t="shared" si="5"/>
        <v/>
      </c>
      <c r="BE4" s="228" t="str">
        <f t="shared" si="5"/>
        <v/>
      </c>
      <c r="BF4" s="228" t="str">
        <f t="shared" si="5"/>
        <v/>
      </c>
      <c r="BG4" s="228">
        <f t="shared" si="5"/>
        <v>0</v>
      </c>
      <c r="BH4" s="228" t="str">
        <f t="shared" si="5"/>
        <v/>
      </c>
      <c r="BI4" s="228" t="str">
        <f t="shared" si="5"/>
        <v/>
      </c>
      <c r="BJ4" s="228" t="str">
        <f t="shared" si="5"/>
        <v/>
      </c>
      <c r="BK4" s="228" t="str">
        <f t="shared" si="5"/>
        <v/>
      </c>
      <c r="BL4" s="228" t="str">
        <f t="shared" si="5"/>
        <v/>
      </c>
      <c r="BM4" s="228" t="str">
        <f t="shared" si="5"/>
        <v/>
      </c>
      <c r="BN4" s="228" t="str">
        <f t="shared" si="5"/>
        <v/>
      </c>
      <c r="BO4" s="228" t="str">
        <f t="shared" si="5"/>
        <v/>
      </c>
      <c r="BP4" s="228" t="str">
        <f t="shared" si="5"/>
        <v/>
      </c>
      <c r="BQ4" s="228">
        <f t="shared" si="5"/>
        <v>0</v>
      </c>
    </row>
    <row r="5" ht="15.75" customHeight="1">
      <c r="A5" s="107"/>
      <c r="B5" s="347" t="s">
        <v>525</v>
      </c>
      <c r="C5" s="348" t="s">
        <v>74</v>
      </c>
      <c r="D5" s="140" t="s">
        <v>120</v>
      </c>
      <c r="E5" s="348" t="s">
        <v>143</v>
      </c>
      <c r="F5" s="88">
        <v>4.0</v>
      </c>
      <c r="G5" s="126">
        <v>200.0</v>
      </c>
      <c r="H5" s="90"/>
      <c r="I5" s="91"/>
      <c r="J5" s="109"/>
      <c r="K5" s="93"/>
      <c r="L5" s="94"/>
      <c r="M5" s="95"/>
      <c r="N5" s="96"/>
      <c r="O5" s="97"/>
      <c r="P5" s="299"/>
      <c r="Q5" s="99"/>
      <c r="R5" s="100"/>
      <c r="S5" s="349"/>
      <c r="T5" s="101"/>
      <c r="U5" s="94"/>
      <c r="V5" s="23">
        <f t="shared" si="2"/>
        <v>0</v>
      </c>
      <c r="W5" s="25">
        <f t="shared" si="3"/>
        <v>0</v>
      </c>
      <c r="X5" s="228">
        <f t="shared" si="4"/>
        <v>0</v>
      </c>
      <c r="Y5" s="228"/>
      <c r="Z5" s="228"/>
      <c r="AA5" s="228"/>
      <c r="AB5" s="228"/>
      <c r="AC5" s="228">
        <f>$X$5*4</f>
        <v>0</v>
      </c>
      <c r="AD5" s="228"/>
      <c r="AE5" s="228"/>
      <c r="AF5" s="104"/>
      <c r="AG5" s="228"/>
      <c r="AH5" s="228"/>
      <c r="AI5" s="228">
        <v>2.0</v>
      </c>
      <c r="AJ5" s="228">
        <v>2.0</v>
      </c>
      <c r="AK5" s="228"/>
      <c r="AL5" s="228"/>
      <c r="AM5" s="228"/>
      <c r="AN5" s="228"/>
      <c r="AO5" s="228"/>
      <c r="AP5" s="228"/>
      <c r="AQ5" s="228"/>
      <c r="AR5" s="228"/>
      <c r="AS5" s="228"/>
      <c r="AT5" s="228"/>
      <c r="AU5" s="228"/>
      <c r="AV5" s="228"/>
      <c r="AW5" s="228"/>
      <c r="AX5" s="228">
        <v>15.0</v>
      </c>
      <c r="AY5" s="104"/>
      <c r="AZ5" s="228" t="str">
        <f t="shared" ref="AZ5:BQ5" si="6">IF(AG5="","",$X5*AG5)</f>
        <v/>
      </c>
      <c r="BA5" s="228" t="str">
        <f t="shared" si="6"/>
        <v/>
      </c>
      <c r="BB5" s="228">
        <f t="shared" si="6"/>
        <v>0</v>
      </c>
      <c r="BC5" s="228">
        <f t="shared" si="6"/>
        <v>0</v>
      </c>
      <c r="BD5" s="228" t="str">
        <f t="shared" si="6"/>
        <v/>
      </c>
      <c r="BE5" s="228" t="str">
        <f t="shared" si="6"/>
        <v/>
      </c>
      <c r="BF5" s="228" t="str">
        <f t="shared" si="6"/>
        <v/>
      </c>
      <c r="BG5" s="228" t="str">
        <f t="shared" si="6"/>
        <v/>
      </c>
      <c r="BH5" s="228" t="str">
        <f t="shared" si="6"/>
        <v/>
      </c>
      <c r="BI5" s="228" t="str">
        <f t="shared" si="6"/>
        <v/>
      </c>
      <c r="BJ5" s="228" t="str">
        <f t="shared" si="6"/>
        <v/>
      </c>
      <c r="BK5" s="228" t="str">
        <f t="shared" si="6"/>
        <v/>
      </c>
      <c r="BL5" s="228" t="str">
        <f t="shared" si="6"/>
        <v/>
      </c>
      <c r="BM5" s="228" t="str">
        <f t="shared" si="6"/>
        <v/>
      </c>
      <c r="BN5" s="228" t="str">
        <f t="shared" si="6"/>
        <v/>
      </c>
      <c r="BO5" s="228" t="str">
        <f t="shared" si="6"/>
        <v/>
      </c>
      <c r="BP5" s="228" t="str">
        <f t="shared" si="6"/>
        <v/>
      </c>
      <c r="BQ5" s="228">
        <f t="shared" si="6"/>
        <v>0</v>
      </c>
    </row>
    <row r="6" ht="15.75" customHeight="1">
      <c r="A6" s="107"/>
      <c r="B6" s="347" t="s">
        <v>526</v>
      </c>
      <c r="C6" s="348" t="s">
        <v>131</v>
      </c>
      <c r="D6" s="140" t="s">
        <v>120</v>
      </c>
      <c r="E6" s="348" t="s">
        <v>143</v>
      </c>
      <c r="F6" s="88">
        <v>4.0</v>
      </c>
      <c r="G6" s="126">
        <v>165.0</v>
      </c>
      <c r="H6" s="90"/>
      <c r="I6" s="91"/>
      <c r="J6" s="109"/>
      <c r="K6" s="93"/>
      <c r="L6" s="94"/>
      <c r="M6" s="95"/>
      <c r="N6" s="96"/>
      <c r="O6" s="97"/>
      <c r="P6" s="299"/>
      <c r="Q6" s="99"/>
      <c r="R6" s="100"/>
      <c r="S6" s="349"/>
      <c r="T6" s="101"/>
      <c r="U6" s="94"/>
      <c r="V6" s="23">
        <f t="shared" si="2"/>
        <v>0</v>
      </c>
      <c r="W6" s="25">
        <f t="shared" si="3"/>
        <v>0</v>
      </c>
      <c r="X6" s="228">
        <f t="shared" si="4"/>
        <v>0</v>
      </c>
      <c r="Y6" s="228"/>
      <c r="Z6" s="228"/>
      <c r="AA6" s="228"/>
      <c r="AB6" s="228">
        <f t="shared" ref="AB6:AC6" si="7">$X$6*2</f>
        <v>0</v>
      </c>
      <c r="AC6" s="228">
        <f t="shared" si="7"/>
        <v>0</v>
      </c>
      <c r="AD6" s="228"/>
      <c r="AE6" s="228"/>
      <c r="AF6" s="104"/>
      <c r="AG6" s="228"/>
      <c r="AH6" s="228"/>
      <c r="AI6" s="228">
        <v>2.0</v>
      </c>
      <c r="AJ6" s="228">
        <v>2.0</v>
      </c>
      <c r="AK6" s="228"/>
      <c r="AL6" s="228"/>
      <c r="AM6" s="228"/>
      <c r="AN6" s="228"/>
      <c r="AO6" s="228"/>
      <c r="AP6" s="228"/>
      <c r="AQ6" s="228"/>
      <c r="AR6" s="228"/>
      <c r="AS6" s="228"/>
      <c r="AT6" s="228"/>
      <c r="AU6" s="228"/>
      <c r="AV6" s="228"/>
      <c r="AW6" s="228"/>
      <c r="AX6" s="228">
        <v>15.0</v>
      </c>
      <c r="AY6" s="104"/>
      <c r="AZ6" s="228" t="str">
        <f t="shared" ref="AZ6:BQ6" si="8">IF(AG6="","",$X6*AG6)</f>
        <v/>
      </c>
      <c r="BA6" s="228" t="str">
        <f t="shared" si="8"/>
        <v/>
      </c>
      <c r="BB6" s="228">
        <f t="shared" si="8"/>
        <v>0</v>
      </c>
      <c r="BC6" s="228">
        <f t="shared" si="8"/>
        <v>0</v>
      </c>
      <c r="BD6" s="228" t="str">
        <f t="shared" si="8"/>
        <v/>
      </c>
      <c r="BE6" s="228" t="str">
        <f t="shared" si="8"/>
        <v/>
      </c>
      <c r="BF6" s="228" t="str">
        <f t="shared" si="8"/>
        <v/>
      </c>
      <c r="BG6" s="228" t="str">
        <f t="shared" si="8"/>
        <v/>
      </c>
      <c r="BH6" s="228" t="str">
        <f t="shared" si="8"/>
        <v/>
      </c>
      <c r="BI6" s="228" t="str">
        <f t="shared" si="8"/>
        <v/>
      </c>
      <c r="BJ6" s="228" t="str">
        <f t="shared" si="8"/>
        <v/>
      </c>
      <c r="BK6" s="228" t="str">
        <f t="shared" si="8"/>
        <v/>
      </c>
      <c r="BL6" s="228" t="str">
        <f t="shared" si="8"/>
        <v/>
      </c>
      <c r="BM6" s="228" t="str">
        <f t="shared" si="8"/>
        <v/>
      </c>
      <c r="BN6" s="228" t="str">
        <f t="shared" si="8"/>
        <v/>
      </c>
      <c r="BO6" s="228" t="str">
        <f t="shared" si="8"/>
        <v/>
      </c>
      <c r="BP6" s="228" t="str">
        <f t="shared" si="8"/>
        <v/>
      </c>
      <c r="BQ6" s="228">
        <f t="shared" si="8"/>
        <v>0</v>
      </c>
    </row>
    <row r="7" ht="15.75" customHeight="1">
      <c r="A7" s="107"/>
      <c r="B7" s="347" t="s">
        <v>527</v>
      </c>
      <c r="C7" s="348" t="s">
        <v>73</v>
      </c>
      <c r="D7" s="140" t="s">
        <v>120</v>
      </c>
      <c r="E7" s="348" t="s">
        <v>143</v>
      </c>
      <c r="F7" s="88">
        <v>6.0</v>
      </c>
      <c r="G7" s="126">
        <v>100.0</v>
      </c>
      <c r="H7" s="90"/>
      <c r="I7" s="91"/>
      <c r="J7" s="109"/>
      <c r="K7" s="93"/>
      <c r="L7" s="94"/>
      <c r="M7" s="95"/>
      <c r="N7" s="96"/>
      <c r="O7" s="97"/>
      <c r="P7" s="299"/>
      <c r="Q7" s="99"/>
      <c r="R7" s="100"/>
      <c r="S7" s="349"/>
      <c r="T7" s="101"/>
      <c r="U7" s="94"/>
      <c r="V7" s="23">
        <f t="shared" si="2"/>
        <v>0</v>
      </c>
      <c r="W7" s="25">
        <f t="shared" si="3"/>
        <v>0</v>
      </c>
      <c r="X7" s="228">
        <f t="shared" si="4"/>
        <v>0</v>
      </c>
      <c r="Y7" s="228"/>
      <c r="Z7" s="228"/>
      <c r="AA7" s="228"/>
      <c r="AB7" s="228">
        <f>$X$7*6</f>
        <v>0</v>
      </c>
      <c r="AC7" s="228"/>
      <c r="AD7" s="228"/>
      <c r="AE7" s="228"/>
      <c r="AF7" s="104"/>
      <c r="AG7" s="228"/>
      <c r="AH7" s="228"/>
      <c r="AI7" s="228">
        <v>3.0</v>
      </c>
      <c r="AJ7" s="228">
        <v>2.0</v>
      </c>
      <c r="AK7" s="228"/>
      <c r="AL7" s="228"/>
      <c r="AM7" s="228"/>
      <c r="AN7" s="228"/>
      <c r="AO7" s="228"/>
      <c r="AP7" s="228"/>
      <c r="AQ7" s="228"/>
      <c r="AR7" s="228"/>
      <c r="AS7" s="228"/>
      <c r="AT7" s="228"/>
      <c r="AU7" s="228"/>
      <c r="AV7" s="228"/>
      <c r="AW7" s="228"/>
      <c r="AX7" s="228">
        <v>12.0</v>
      </c>
      <c r="AY7" s="104"/>
      <c r="AZ7" s="228" t="str">
        <f t="shared" ref="AZ7:BQ7" si="9">IF(AG7="","",$X7*AG7)</f>
        <v/>
      </c>
      <c r="BA7" s="228" t="str">
        <f t="shared" si="9"/>
        <v/>
      </c>
      <c r="BB7" s="228">
        <f t="shared" si="9"/>
        <v>0</v>
      </c>
      <c r="BC7" s="228">
        <f t="shared" si="9"/>
        <v>0</v>
      </c>
      <c r="BD7" s="228" t="str">
        <f t="shared" si="9"/>
        <v/>
      </c>
      <c r="BE7" s="228" t="str">
        <f t="shared" si="9"/>
        <v/>
      </c>
      <c r="BF7" s="228" t="str">
        <f t="shared" si="9"/>
        <v/>
      </c>
      <c r="BG7" s="228" t="str">
        <f t="shared" si="9"/>
        <v/>
      </c>
      <c r="BH7" s="228" t="str">
        <f t="shared" si="9"/>
        <v/>
      </c>
      <c r="BI7" s="228" t="str">
        <f t="shared" si="9"/>
        <v/>
      </c>
      <c r="BJ7" s="228" t="str">
        <f t="shared" si="9"/>
        <v/>
      </c>
      <c r="BK7" s="228" t="str">
        <f t="shared" si="9"/>
        <v/>
      </c>
      <c r="BL7" s="228" t="str">
        <f t="shared" si="9"/>
        <v/>
      </c>
      <c r="BM7" s="228" t="str">
        <f t="shared" si="9"/>
        <v/>
      </c>
      <c r="BN7" s="228" t="str">
        <f t="shared" si="9"/>
        <v/>
      </c>
      <c r="BO7" s="228" t="str">
        <f t="shared" si="9"/>
        <v/>
      </c>
      <c r="BP7" s="228" t="str">
        <f t="shared" si="9"/>
        <v/>
      </c>
      <c r="BQ7" s="228">
        <f t="shared" si="9"/>
        <v>0</v>
      </c>
    </row>
    <row r="8" ht="15.75" customHeight="1">
      <c r="A8" s="107"/>
      <c r="B8" s="347" t="s">
        <v>528</v>
      </c>
      <c r="C8" s="348" t="s">
        <v>73</v>
      </c>
      <c r="D8" s="140" t="s">
        <v>120</v>
      </c>
      <c r="E8" s="348" t="s">
        <v>143</v>
      </c>
      <c r="F8" s="88">
        <v>6.0</v>
      </c>
      <c r="G8" s="126">
        <v>250.0</v>
      </c>
      <c r="H8" s="90"/>
      <c r="I8" s="91"/>
      <c r="J8" s="109"/>
      <c r="K8" s="93"/>
      <c r="L8" s="94"/>
      <c r="M8" s="95"/>
      <c r="N8" s="96"/>
      <c r="O8" s="97"/>
      <c r="P8" s="299"/>
      <c r="Q8" s="99"/>
      <c r="R8" s="100"/>
      <c r="S8" s="349"/>
      <c r="T8" s="101"/>
      <c r="U8" s="94"/>
      <c r="V8" s="23">
        <f t="shared" si="2"/>
        <v>0</v>
      </c>
      <c r="W8" s="25">
        <f t="shared" si="3"/>
        <v>0</v>
      </c>
      <c r="X8" s="228">
        <f t="shared" si="4"/>
        <v>0</v>
      </c>
      <c r="Y8" s="228"/>
      <c r="Z8" s="228"/>
      <c r="AA8" s="228"/>
      <c r="AB8" s="228">
        <f>$X$8*6</f>
        <v>0</v>
      </c>
      <c r="AC8" s="228"/>
      <c r="AD8" s="228"/>
      <c r="AE8" s="228"/>
      <c r="AF8" s="104"/>
      <c r="AG8" s="228"/>
      <c r="AH8" s="228"/>
      <c r="AI8" s="228"/>
      <c r="AJ8" s="228">
        <v>6.0</v>
      </c>
      <c r="AK8" s="228"/>
      <c r="AL8" s="228"/>
      <c r="AM8" s="228"/>
      <c r="AN8" s="228"/>
      <c r="AO8" s="228"/>
      <c r="AP8" s="228"/>
      <c r="AQ8" s="228"/>
      <c r="AR8" s="228"/>
      <c r="AS8" s="228"/>
      <c r="AT8" s="228"/>
      <c r="AU8" s="228"/>
      <c r="AV8" s="228"/>
      <c r="AW8" s="228"/>
      <c r="AX8" s="228">
        <v>18.0</v>
      </c>
      <c r="AY8" s="104"/>
      <c r="AZ8" s="228" t="str">
        <f t="shared" ref="AZ8:BQ8" si="10">IF(AG8="","",$X8*AG8)</f>
        <v/>
      </c>
      <c r="BA8" s="228" t="str">
        <f t="shared" si="10"/>
        <v/>
      </c>
      <c r="BB8" s="228" t="str">
        <f t="shared" si="10"/>
        <v/>
      </c>
      <c r="BC8" s="228">
        <f t="shared" si="10"/>
        <v>0</v>
      </c>
      <c r="BD8" s="228" t="str">
        <f t="shared" si="10"/>
        <v/>
      </c>
      <c r="BE8" s="228" t="str">
        <f t="shared" si="10"/>
        <v/>
      </c>
      <c r="BF8" s="228" t="str">
        <f t="shared" si="10"/>
        <v/>
      </c>
      <c r="BG8" s="228" t="str">
        <f t="shared" si="10"/>
        <v/>
      </c>
      <c r="BH8" s="228" t="str">
        <f t="shared" si="10"/>
        <v/>
      </c>
      <c r="BI8" s="228" t="str">
        <f t="shared" si="10"/>
        <v/>
      </c>
      <c r="BJ8" s="228" t="str">
        <f t="shared" si="10"/>
        <v/>
      </c>
      <c r="BK8" s="228" t="str">
        <f t="shared" si="10"/>
        <v/>
      </c>
      <c r="BL8" s="228" t="str">
        <f t="shared" si="10"/>
        <v/>
      </c>
      <c r="BM8" s="228" t="str">
        <f t="shared" si="10"/>
        <v/>
      </c>
      <c r="BN8" s="228" t="str">
        <f t="shared" si="10"/>
        <v/>
      </c>
      <c r="BO8" s="228" t="str">
        <f t="shared" si="10"/>
        <v/>
      </c>
      <c r="BP8" s="228" t="str">
        <f t="shared" si="10"/>
        <v/>
      </c>
      <c r="BQ8" s="228">
        <f t="shared" si="10"/>
        <v>0</v>
      </c>
    </row>
    <row r="9" ht="15.75" customHeight="1">
      <c r="A9" s="107"/>
      <c r="B9" s="347" t="s">
        <v>529</v>
      </c>
      <c r="C9" s="348" t="s">
        <v>70</v>
      </c>
      <c r="D9" s="140" t="s">
        <v>120</v>
      </c>
      <c r="E9" s="348" t="s">
        <v>127</v>
      </c>
      <c r="F9" s="88">
        <v>10.0</v>
      </c>
      <c r="G9" s="126">
        <v>30.0</v>
      </c>
      <c r="H9" s="90"/>
      <c r="I9" s="91"/>
      <c r="J9" s="109"/>
      <c r="K9" s="93"/>
      <c r="L9" s="94"/>
      <c r="M9" s="95"/>
      <c r="N9" s="96"/>
      <c r="O9" s="97"/>
      <c r="P9" s="299"/>
      <c r="Q9" s="99"/>
      <c r="R9" s="100"/>
      <c r="S9" s="349"/>
      <c r="T9" s="101"/>
      <c r="U9" s="94"/>
      <c r="V9" s="23">
        <f t="shared" si="2"/>
        <v>0</v>
      </c>
      <c r="W9" s="25">
        <f t="shared" si="3"/>
        <v>0</v>
      </c>
      <c r="X9" s="228">
        <f t="shared" si="4"/>
        <v>0</v>
      </c>
      <c r="Y9" s="228">
        <f>$X$9*10</f>
        <v>0</v>
      </c>
      <c r="Z9" s="228"/>
      <c r="AA9" s="228"/>
      <c r="AB9" s="228"/>
      <c r="AC9" s="228"/>
      <c r="AD9" s="228"/>
      <c r="AE9" s="228"/>
      <c r="AF9" s="104"/>
      <c r="AG9" s="228"/>
      <c r="AH9" s="228"/>
      <c r="AI9" s="228"/>
      <c r="AJ9" s="228"/>
      <c r="AK9" s="228"/>
      <c r="AL9" s="228"/>
      <c r="AM9" s="228"/>
      <c r="AN9" s="228"/>
      <c r="AO9" s="228"/>
      <c r="AP9" s="228"/>
      <c r="AQ9" s="228"/>
      <c r="AR9" s="228"/>
      <c r="AS9" s="228"/>
      <c r="AT9" s="228"/>
      <c r="AU9" s="228"/>
      <c r="AV9" s="228"/>
      <c r="AW9" s="228"/>
      <c r="AX9" s="228">
        <v>20.0</v>
      </c>
      <c r="AY9" s="104"/>
      <c r="AZ9" s="228" t="str">
        <f t="shared" ref="AZ9:BQ9" si="11">IF(AG9="","",$X9*AG9)</f>
        <v/>
      </c>
      <c r="BA9" s="228" t="str">
        <f t="shared" si="11"/>
        <v/>
      </c>
      <c r="BB9" s="228" t="str">
        <f t="shared" si="11"/>
        <v/>
      </c>
      <c r="BC9" s="228" t="str">
        <f t="shared" si="11"/>
        <v/>
      </c>
      <c r="BD9" s="228" t="str">
        <f t="shared" si="11"/>
        <v/>
      </c>
      <c r="BE9" s="228" t="str">
        <f t="shared" si="11"/>
        <v/>
      </c>
      <c r="BF9" s="228" t="str">
        <f t="shared" si="11"/>
        <v/>
      </c>
      <c r="BG9" s="228" t="str">
        <f t="shared" si="11"/>
        <v/>
      </c>
      <c r="BH9" s="228" t="str">
        <f t="shared" si="11"/>
        <v/>
      </c>
      <c r="BI9" s="228" t="str">
        <f t="shared" si="11"/>
        <v/>
      </c>
      <c r="BJ9" s="228" t="str">
        <f t="shared" si="11"/>
        <v/>
      </c>
      <c r="BK9" s="228" t="str">
        <f t="shared" si="11"/>
        <v/>
      </c>
      <c r="BL9" s="228" t="str">
        <f t="shared" si="11"/>
        <v/>
      </c>
      <c r="BM9" s="228" t="str">
        <f t="shared" si="11"/>
        <v/>
      </c>
      <c r="BN9" s="228" t="str">
        <f t="shared" si="11"/>
        <v/>
      </c>
      <c r="BO9" s="228" t="str">
        <f t="shared" si="11"/>
        <v/>
      </c>
      <c r="BP9" s="228" t="str">
        <f t="shared" si="11"/>
        <v/>
      </c>
      <c r="BQ9" s="228">
        <f t="shared" si="11"/>
        <v>0</v>
      </c>
    </row>
    <row r="10" ht="15.75" customHeight="1">
      <c r="A10" s="107"/>
      <c r="B10" s="347" t="s">
        <v>530</v>
      </c>
      <c r="C10" s="348" t="s">
        <v>72</v>
      </c>
      <c r="D10" s="140" t="s">
        <v>120</v>
      </c>
      <c r="E10" s="348" t="s">
        <v>127</v>
      </c>
      <c r="F10" s="88">
        <v>6.0</v>
      </c>
      <c r="G10" s="126">
        <v>45.0</v>
      </c>
      <c r="H10" s="90"/>
      <c r="I10" s="91"/>
      <c r="J10" s="109"/>
      <c r="K10" s="93"/>
      <c r="L10" s="94"/>
      <c r="M10" s="95"/>
      <c r="N10" s="96"/>
      <c r="O10" s="97"/>
      <c r="P10" s="299"/>
      <c r="Q10" s="99"/>
      <c r="R10" s="100"/>
      <c r="S10" s="349"/>
      <c r="T10" s="101"/>
      <c r="U10" s="94"/>
      <c r="V10" s="23">
        <f t="shared" si="2"/>
        <v>0</v>
      </c>
      <c r="W10" s="25">
        <f t="shared" si="3"/>
        <v>0</v>
      </c>
      <c r="X10" s="228">
        <f t="shared" si="4"/>
        <v>0</v>
      </c>
      <c r="Y10" s="228"/>
      <c r="Z10" s="228"/>
      <c r="AA10" s="228">
        <f>$X$10*6</f>
        <v>0</v>
      </c>
      <c r="AB10" s="228"/>
      <c r="AC10" s="228"/>
      <c r="AD10" s="228"/>
      <c r="AE10" s="228"/>
      <c r="AF10" s="104"/>
      <c r="AG10" s="228"/>
      <c r="AH10" s="228"/>
      <c r="AI10" s="228"/>
      <c r="AJ10" s="228"/>
      <c r="AK10" s="228"/>
      <c r="AL10" s="228"/>
      <c r="AM10" s="228"/>
      <c r="AN10" s="228"/>
      <c r="AO10" s="228"/>
      <c r="AP10" s="228"/>
      <c r="AQ10" s="228"/>
      <c r="AR10" s="228"/>
      <c r="AS10" s="228"/>
      <c r="AT10" s="228"/>
      <c r="AU10" s="228"/>
      <c r="AV10" s="228"/>
      <c r="AW10" s="228"/>
      <c r="AX10" s="228">
        <v>12.0</v>
      </c>
      <c r="AY10" s="104"/>
      <c r="AZ10" s="228" t="str">
        <f t="shared" ref="AZ10:BQ10" si="12">IF(AG10="","",$X10*AG10)</f>
        <v/>
      </c>
      <c r="BA10" s="228" t="str">
        <f t="shared" si="12"/>
        <v/>
      </c>
      <c r="BB10" s="228" t="str">
        <f t="shared" si="12"/>
        <v/>
      </c>
      <c r="BC10" s="228" t="str">
        <f t="shared" si="12"/>
        <v/>
      </c>
      <c r="BD10" s="228" t="str">
        <f t="shared" si="12"/>
        <v/>
      </c>
      <c r="BE10" s="228" t="str">
        <f t="shared" si="12"/>
        <v/>
      </c>
      <c r="BF10" s="228" t="str">
        <f t="shared" si="12"/>
        <v/>
      </c>
      <c r="BG10" s="228" t="str">
        <f t="shared" si="12"/>
        <v/>
      </c>
      <c r="BH10" s="228" t="str">
        <f t="shared" si="12"/>
        <v/>
      </c>
      <c r="BI10" s="228" t="str">
        <f t="shared" si="12"/>
        <v/>
      </c>
      <c r="BJ10" s="228" t="str">
        <f t="shared" si="12"/>
        <v/>
      </c>
      <c r="BK10" s="228" t="str">
        <f t="shared" si="12"/>
        <v/>
      </c>
      <c r="BL10" s="228" t="str">
        <f t="shared" si="12"/>
        <v/>
      </c>
      <c r="BM10" s="228" t="str">
        <f t="shared" si="12"/>
        <v/>
      </c>
      <c r="BN10" s="228" t="str">
        <f t="shared" si="12"/>
        <v/>
      </c>
      <c r="BO10" s="228" t="str">
        <f t="shared" si="12"/>
        <v/>
      </c>
      <c r="BP10" s="228" t="str">
        <f t="shared" si="12"/>
        <v/>
      </c>
      <c r="BQ10" s="228">
        <f t="shared" si="12"/>
        <v>0</v>
      </c>
    </row>
    <row r="11" ht="15.75" customHeight="1">
      <c r="A11" s="107"/>
      <c r="B11" s="347" t="s">
        <v>531</v>
      </c>
      <c r="C11" s="348" t="s">
        <v>74</v>
      </c>
      <c r="D11" s="140" t="s">
        <v>120</v>
      </c>
      <c r="E11" s="348" t="s">
        <v>192</v>
      </c>
      <c r="F11" s="88">
        <v>6.0</v>
      </c>
      <c r="G11" s="126">
        <v>210.0</v>
      </c>
      <c r="H11" s="90"/>
      <c r="I11" s="91"/>
      <c r="J11" s="109"/>
      <c r="K11" s="93"/>
      <c r="L11" s="94"/>
      <c r="M11" s="95"/>
      <c r="N11" s="96"/>
      <c r="O11" s="97"/>
      <c r="P11" s="299"/>
      <c r="Q11" s="99"/>
      <c r="R11" s="100"/>
      <c r="S11" s="226"/>
      <c r="T11" s="101"/>
      <c r="U11" s="247"/>
      <c r="V11" s="23">
        <f t="shared" si="2"/>
        <v>0</v>
      </c>
      <c r="W11" s="25">
        <f t="shared" si="3"/>
        <v>0</v>
      </c>
      <c r="X11" s="228">
        <f t="shared" si="4"/>
        <v>0</v>
      </c>
      <c r="Y11" s="228"/>
      <c r="Z11" s="228"/>
      <c r="AA11" s="228"/>
      <c r="AB11" s="228"/>
      <c r="AC11" s="228">
        <f>$X$11*6</f>
        <v>0</v>
      </c>
      <c r="AD11" s="228"/>
      <c r="AE11" s="228"/>
      <c r="AF11" s="104"/>
      <c r="AG11" s="228"/>
      <c r="AH11" s="228"/>
      <c r="AI11" s="228">
        <v>2.0</v>
      </c>
      <c r="AJ11" s="228">
        <v>1.0</v>
      </c>
      <c r="AK11" s="228">
        <v>3.0</v>
      </c>
      <c r="AL11" s="228"/>
      <c r="AM11" s="228"/>
      <c r="AN11" s="228"/>
      <c r="AO11" s="228"/>
      <c r="AP11" s="228"/>
      <c r="AQ11" s="228"/>
      <c r="AR11" s="228"/>
      <c r="AS11" s="228"/>
      <c r="AT11" s="228"/>
      <c r="AU11" s="228"/>
      <c r="AV11" s="228"/>
      <c r="AW11" s="228"/>
      <c r="AX11" s="228">
        <v>18.0</v>
      </c>
      <c r="AY11" s="104"/>
      <c r="AZ11" s="228" t="str">
        <f t="shared" ref="AZ11:BQ11" si="13">IF(AG11="","",$X11*AG11)</f>
        <v/>
      </c>
      <c r="BA11" s="228" t="str">
        <f t="shared" si="13"/>
        <v/>
      </c>
      <c r="BB11" s="228">
        <f t="shared" si="13"/>
        <v>0</v>
      </c>
      <c r="BC11" s="228">
        <f t="shared" si="13"/>
        <v>0</v>
      </c>
      <c r="BD11" s="228">
        <f t="shared" si="13"/>
        <v>0</v>
      </c>
      <c r="BE11" s="228" t="str">
        <f t="shared" si="13"/>
        <v/>
      </c>
      <c r="BF11" s="228" t="str">
        <f t="shared" si="13"/>
        <v/>
      </c>
      <c r="BG11" s="228" t="str">
        <f t="shared" si="13"/>
        <v/>
      </c>
      <c r="BH11" s="228" t="str">
        <f t="shared" si="13"/>
        <v/>
      </c>
      <c r="BI11" s="228" t="str">
        <f t="shared" si="13"/>
        <v/>
      </c>
      <c r="BJ11" s="228" t="str">
        <f t="shared" si="13"/>
        <v/>
      </c>
      <c r="BK11" s="228" t="str">
        <f t="shared" si="13"/>
        <v/>
      </c>
      <c r="BL11" s="228" t="str">
        <f t="shared" si="13"/>
        <v/>
      </c>
      <c r="BM11" s="228" t="str">
        <f t="shared" si="13"/>
        <v/>
      </c>
      <c r="BN11" s="228" t="str">
        <f t="shared" si="13"/>
        <v/>
      </c>
      <c r="BO11" s="228" t="str">
        <f t="shared" si="13"/>
        <v/>
      </c>
      <c r="BP11" s="228" t="str">
        <f t="shared" si="13"/>
        <v/>
      </c>
      <c r="BQ11" s="228">
        <f t="shared" si="13"/>
        <v>0</v>
      </c>
    </row>
    <row r="12" ht="15.75" customHeight="1">
      <c r="A12" s="107"/>
      <c r="B12" s="347" t="s">
        <v>532</v>
      </c>
      <c r="C12" s="348" t="s">
        <v>73</v>
      </c>
      <c r="D12" s="140" t="s">
        <v>120</v>
      </c>
      <c r="E12" s="348" t="s">
        <v>132</v>
      </c>
      <c r="F12" s="88">
        <v>6.0</v>
      </c>
      <c r="G12" s="126">
        <v>145.0</v>
      </c>
      <c r="H12" s="90"/>
      <c r="I12" s="91"/>
      <c r="J12" s="109"/>
      <c r="K12" s="93"/>
      <c r="L12" s="94"/>
      <c r="M12" s="95"/>
      <c r="N12" s="96"/>
      <c r="O12" s="97"/>
      <c r="P12" s="299"/>
      <c r="Q12" s="99"/>
      <c r="R12" s="100"/>
      <c r="S12" s="226"/>
      <c r="T12" s="101"/>
      <c r="U12" s="247"/>
      <c r="V12" s="23">
        <f t="shared" si="2"/>
        <v>0</v>
      </c>
      <c r="W12" s="25">
        <f t="shared" si="3"/>
        <v>0</v>
      </c>
      <c r="X12" s="228">
        <f t="shared" si="4"/>
        <v>0</v>
      </c>
      <c r="Y12" s="228"/>
      <c r="Z12" s="228"/>
      <c r="AA12" s="228"/>
      <c r="AB12" s="228">
        <f>$X$12*6</f>
        <v>0</v>
      </c>
      <c r="AC12" s="228"/>
      <c r="AD12" s="228"/>
      <c r="AE12" s="228"/>
      <c r="AF12" s="104"/>
      <c r="AG12" s="228"/>
      <c r="AH12" s="228"/>
      <c r="AI12" s="228"/>
      <c r="AJ12" s="228"/>
      <c r="AK12" s="228">
        <v>1.0</v>
      </c>
      <c r="AL12" s="228">
        <v>5.0</v>
      </c>
      <c r="AM12" s="228"/>
      <c r="AN12" s="228"/>
      <c r="AO12" s="228"/>
      <c r="AP12" s="228"/>
      <c r="AQ12" s="228"/>
      <c r="AR12" s="228"/>
      <c r="AS12" s="228"/>
      <c r="AT12" s="228"/>
      <c r="AU12" s="228"/>
      <c r="AV12" s="228"/>
      <c r="AW12" s="228"/>
      <c r="AX12" s="228">
        <v>18.0</v>
      </c>
      <c r="AY12" s="104"/>
      <c r="AZ12" s="228" t="str">
        <f t="shared" ref="AZ12:BQ12" si="14">IF(AG12="","",$X12*AG12)</f>
        <v/>
      </c>
      <c r="BA12" s="228" t="str">
        <f t="shared" si="14"/>
        <v/>
      </c>
      <c r="BB12" s="228" t="str">
        <f t="shared" si="14"/>
        <v/>
      </c>
      <c r="BC12" s="228" t="str">
        <f t="shared" si="14"/>
        <v/>
      </c>
      <c r="BD12" s="228">
        <f t="shared" si="14"/>
        <v>0</v>
      </c>
      <c r="BE12" s="228">
        <f t="shared" si="14"/>
        <v>0</v>
      </c>
      <c r="BF12" s="228" t="str">
        <f t="shared" si="14"/>
        <v/>
      </c>
      <c r="BG12" s="228" t="str">
        <f t="shared" si="14"/>
        <v/>
      </c>
      <c r="BH12" s="228" t="str">
        <f t="shared" si="14"/>
        <v/>
      </c>
      <c r="BI12" s="228" t="str">
        <f t="shared" si="14"/>
        <v/>
      </c>
      <c r="BJ12" s="228" t="str">
        <f t="shared" si="14"/>
        <v/>
      </c>
      <c r="BK12" s="228" t="str">
        <f t="shared" si="14"/>
        <v/>
      </c>
      <c r="BL12" s="228" t="str">
        <f t="shared" si="14"/>
        <v/>
      </c>
      <c r="BM12" s="228" t="str">
        <f t="shared" si="14"/>
        <v/>
      </c>
      <c r="BN12" s="228" t="str">
        <f t="shared" si="14"/>
        <v/>
      </c>
      <c r="BO12" s="228" t="str">
        <f t="shared" si="14"/>
        <v/>
      </c>
      <c r="BP12" s="228" t="str">
        <f t="shared" si="14"/>
        <v/>
      </c>
      <c r="BQ12" s="228">
        <f t="shared" si="14"/>
        <v>0</v>
      </c>
    </row>
    <row r="13" ht="15.75" customHeight="1">
      <c r="A13" s="107"/>
      <c r="B13" s="347" t="s">
        <v>533</v>
      </c>
      <c r="C13" s="348" t="s">
        <v>72</v>
      </c>
      <c r="D13" s="140" t="s">
        <v>120</v>
      </c>
      <c r="E13" s="348" t="s">
        <v>153</v>
      </c>
      <c r="F13" s="88">
        <v>6.0</v>
      </c>
      <c r="G13" s="126">
        <v>35.0</v>
      </c>
      <c r="H13" s="90"/>
      <c r="I13" s="91"/>
      <c r="J13" s="109"/>
      <c r="K13" s="93"/>
      <c r="L13" s="94"/>
      <c r="M13" s="95"/>
      <c r="N13" s="96"/>
      <c r="O13" s="97"/>
      <c r="P13" s="299"/>
      <c r="Q13" s="99"/>
      <c r="R13" s="100"/>
      <c r="S13" s="226"/>
      <c r="T13" s="101"/>
      <c r="U13" s="247"/>
      <c r="V13" s="23">
        <f t="shared" si="2"/>
        <v>0</v>
      </c>
      <c r="W13" s="25">
        <f t="shared" si="3"/>
        <v>0</v>
      </c>
      <c r="X13" s="228">
        <f t="shared" si="4"/>
        <v>0</v>
      </c>
      <c r="Y13" s="228"/>
      <c r="Z13" s="228"/>
      <c r="AA13" s="228">
        <f>$X$13*6</f>
        <v>0</v>
      </c>
      <c r="AB13" s="228"/>
      <c r="AC13" s="228"/>
      <c r="AD13" s="228"/>
      <c r="AE13" s="228"/>
      <c r="AF13" s="104"/>
      <c r="AG13" s="228"/>
      <c r="AH13" s="228">
        <v>6.0</v>
      </c>
      <c r="AI13" s="228"/>
      <c r="AJ13" s="228"/>
      <c r="AK13" s="228"/>
      <c r="AL13" s="228"/>
      <c r="AM13" s="228"/>
      <c r="AN13" s="228"/>
      <c r="AO13" s="228"/>
      <c r="AP13" s="228"/>
      <c r="AQ13" s="228"/>
      <c r="AR13" s="228"/>
      <c r="AS13" s="228"/>
      <c r="AT13" s="228"/>
      <c r="AU13" s="228"/>
      <c r="AV13" s="228"/>
      <c r="AW13" s="228"/>
      <c r="AX13" s="228">
        <v>6.0</v>
      </c>
      <c r="AY13" s="104"/>
      <c r="AZ13" s="228" t="str">
        <f t="shared" ref="AZ13:BQ13" si="15">IF(AG13="","",$X13*AG13)</f>
        <v/>
      </c>
      <c r="BA13" s="228">
        <f t="shared" si="15"/>
        <v>0</v>
      </c>
      <c r="BB13" s="228" t="str">
        <f t="shared" si="15"/>
        <v/>
      </c>
      <c r="BC13" s="228" t="str">
        <f t="shared" si="15"/>
        <v/>
      </c>
      <c r="BD13" s="228" t="str">
        <f t="shared" si="15"/>
        <v/>
      </c>
      <c r="BE13" s="228" t="str">
        <f t="shared" si="15"/>
        <v/>
      </c>
      <c r="BF13" s="228" t="str">
        <f t="shared" si="15"/>
        <v/>
      </c>
      <c r="BG13" s="228" t="str">
        <f t="shared" si="15"/>
        <v/>
      </c>
      <c r="BH13" s="228" t="str">
        <f t="shared" si="15"/>
        <v/>
      </c>
      <c r="BI13" s="228" t="str">
        <f t="shared" si="15"/>
        <v/>
      </c>
      <c r="BJ13" s="228" t="str">
        <f t="shared" si="15"/>
        <v/>
      </c>
      <c r="BK13" s="228" t="str">
        <f t="shared" si="15"/>
        <v/>
      </c>
      <c r="BL13" s="228" t="str">
        <f t="shared" si="15"/>
        <v/>
      </c>
      <c r="BM13" s="228" t="str">
        <f t="shared" si="15"/>
        <v/>
      </c>
      <c r="BN13" s="228" t="str">
        <f t="shared" si="15"/>
        <v/>
      </c>
      <c r="BO13" s="228" t="str">
        <f t="shared" si="15"/>
        <v/>
      </c>
      <c r="BP13" s="228" t="str">
        <f t="shared" si="15"/>
        <v/>
      </c>
      <c r="BQ13" s="228">
        <f t="shared" si="15"/>
        <v>0</v>
      </c>
    </row>
    <row r="14" ht="15.75" customHeight="1">
      <c r="A14" s="107"/>
      <c r="B14" s="347" t="s">
        <v>534</v>
      </c>
      <c r="C14" s="348" t="s">
        <v>75</v>
      </c>
      <c r="D14" s="140" t="s">
        <v>120</v>
      </c>
      <c r="E14" s="348" t="s">
        <v>283</v>
      </c>
      <c r="F14" s="88">
        <v>2.0</v>
      </c>
      <c r="G14" s="126">
        <v>180.0</v>
      </c>
      <c r="H14" s="90"/>
      <c r="I14" s="91"/>
      <c r="J14" s="109"/>
      <c r="K14" s="93"/>
      <c r="L14" s="94"/>
      <c r="M14" s="95"/>
      <c r="N14" s="96"/>
      <c r="O14" s="97"/>
      <c r="P14" s="299"/>
      <c r="Q14" s="99"/>
      <c r="R14" s="100"/>
      <c r="S14" s="226"/>
      <c r="T14" s="101"/>
      <c r="U14" s="247"/>
      <c r="V14" s="23">
        <f t="shared" si="2"/>
        <v>0</v>
      </c>
      <c r="W14" s="25">
        <f t="shared" si="3"/>
        <v>0</v>
      </c>
      <c r="X14" s="228">
        <f t="shared" si="4"/>
        <v>0</v>
      </c>
      <c r="Y14" s="228"/>
      <c r="Z14" s="228"/>
      <c r="AA14" s="228"/>
      <c r="AB14" s="228"/>
      <c r="AC14" s="228"/>
      <c r="AD14" s="228">
        <f>$X$14*2</f>
        <v>0</v>
      </c>
      <c r="AE14" s="228"/>
      <c r="AF14" s="104"/>
      <c r="AG14" s="228"/>
      <c r="AH14" s="228"/>
      <c r="AI14" s="228"/>
      <c r="AJ14" s="228"/>
      <c r="AK14" s="228"/>
      <c r="AL14" s="228"/>
      <c r="AM14" s="228"/>
      <c r="AN14" s="228"/>
      <c r="AO14" s="228"/>
      <c r="AP14" s="228"/>
      <c r="AQ14" s="228"/>
      <c r="AR14" s="228"/>
      <c r="AS14" s="228"/>
      <c r="AT14" s="228"/>
      <c r="AU14" s="228"/>
      <c r="AV14" s="228"/>
      <c r="AW14" s="228"/>
      <c r="AX14" s="228">
        <v>8.0</v>
      </c>
      <c r="AY14" s="104"/>
      <c r="AZ14" s="228" t="str">
        <f t="shared" ref="AZ14:BQ14" si="16">IF(AG14="","",$X14*AG14)</f>
        <v/>
      </c>
      <c r="BA14" s="228" t="str">
        <f t="shared" si="16"/>
        <v/>
      </c>
      <c r="BB14" s="228" t="str">
        <f t="shared" si="16"/>
        <v/>
      </c>
      <c r="BC14" s="228" t="str">
        <f t="shared" si="16"/>
        <v/>
      </c>
      <c r="BD14" s="228" t="str">
        <f t="shared" si="16"/>
        <v/>
      </c>
      <c r="BE14" s="228" t="str">
        <f t="shared" si="16"/>
        <v/>
      </c>
      <c r="BF14" s="228" t="str">
        <f t="shared" si="16"/>
        <v/>
      </c>
      <c r="BG14" s="228" t="str">
        <f t="shared" si="16"/>
        <v/>
      </c>
      <c r="BH14" s="228" t="str">
        <f t="shared" si="16"/>
        <v/>
      </c>
      <c r="BI14" s="228" t="str">
        <f t="shared" si="16"/>
        <v/>
      </c>
      <c r="BJ14" s="228" t="str">
        <f t="shared" si="16"/>
        <v/>
      </c>
      <c r="BK14" s="228" t="str">
        <f t="shared" si="16"/>
        <v/>
      </c>
      <c r="BL14" s="228" t="str">
        <f t="shared" si="16"/>
        <v/>
      </c>
      <c r="BM14" s="228" t="str">
        <f t="shared" si="16"/>
        <v/>
      </c>
      <c r="BN14" s="228" t="str">
        <f t="shared" si="16"/>
        <v/>
      </c>
      <c r="BO14" s="228" t="str">
        <f t="shared" si="16"/>
        <v/>
      </c>
      <c r="BP14" s="228" t="str">
        <f t="shared" si="16"/>
        <v/>
      </c>
      <c r="BQ14" s="228">
        <f t="shared" si="16"/>
        <v>0</v>
      </c>
    </row>
    <row r="15" ht="15.75" customHeight="1">
      <c r="A15" s="107"/>
      <c r="B15" s="350" t="s">
        <v>535</v>
      </c>
      <c r="C15" s="348" t="s">
        <v>70</v>
      </c>
      <c r="D15" s="140"/>
      <c r="E15" s="348" t="s">
        <v>127</v>
      </c>
      <c r="F15" s="88">
        <v>18.0</v>
      </c>
      <c r="G15" s="126">
        <v>85.0</v>
      </c>
      <c r="H15" s="90"/>
      <c r="I15" s="91"/>
      <c r="J15" s="109"/>
      <c r="K15" s="93"/>
      <c r="L15" s="94"/>
      <c r="M15" s="95"/>
      <c r="N15" s="96"/>
      <c r="O15" s="97"/>
      <c r="P15" s="299"/>
      <c r="Q15" s="99"/>
      <c r="R15" s="100"/>
      <c r="S15" s="349"/>
      <c r="T15" s="101"/>
      <c r="U15" s="94"/>
      <c r="V15" s="23">
        <f t="shared" si="2"/>
        <v>0</v>
      </c>
      <c r="W15" s="25">
        <f t="shared" si="3"/>
        <v>0</v>
      </c>
      <c r="X15" s="228">
        <f t="shared" si="4"/>
        <v>0</v>
      </c>
      <c r="Y15" s="228">
        <f t="shared" ref="Y15:Z15" si="17">$X15*9</f>
        <v>0</v>
      </c>
      <c r="Z15" s="228">
        <f t="shared" si="17"/>
        <v>0</v>
      </c>
      <c r="AA15" s="228"/>
      <c r="AB15" s="228"/>
      <c r="AC15" s="228"/>
      <c r="AD15" s="228"/>
      <c r="AE15" s="228"/>
      <c r="AF15" s="104"/>
      <c r="AG15" s="228"/>
      <c r="AH15" s="228"/>
      <c r="AI15" s="228"/>
      <c r="AJ15" s="228"/>
      <c r="AK15" s="228"/>
      <c r="AL15" s="228"/>
      <c r="AM15" s="228"/>
      <c r="AN15" s="228"/>
      <c r="AO15" s="228"/>
      <c r="AP15" s="228"/>
      <c r="AQ15" s="228"/>
      <c r="AR15" s="228"/>
      <c r="AS15" s="228"/>
      <c r="AT15" s="228"/>
      <c r="AU15" s="228"/>
      <c r="AV15" s="228"/>
      <c r="AW15" s="228"/>
      <c r="AX15" s="228">
        <v>36.0</v>
      </c>
      <c r="AY15" s="104"/>
      <c r="AZ15" s="228" t="str">
        <f t="shared" ref="AZ15:BQ15" si="18">IF(AG15="","",$X15*AG15)</f>
        <v/>
      </c>
      <c r="BA15" s="228" t="str">
        <f t="shared" si="18"/>
        <v/>
      </c>
      <c r="BB15" s="228" t="str">
        <f t="shared" si="18"/>
        <v/>
      </c>
      <c r="BC15" s="228" t="str">
        <f t="shared" si="18"/>
        <v/>
      </c>
      <c r="BD15" s="228" t="str">
        <f t="shared" si="18"/>
        <v/>
      </c>
      <c r="BE15" s="228" t="str">
        <f t="shared" si="18"/>
        <v/>
      </c>
      <c r="BF15" s="228" t="str">
        <f t="shared" si="18"/>
        <v/>
      </c>
      <c r="BG15" s="228" t="str">
        <f t="shared" si="18"/>
        <v/>
      </c>
      <c r="BH15" s="228" t="str">
        <f t="shared" si="18"/>
        <v/>
      </c>
      <c r="BI15" s="228" t="str">
        <f t="shared" si="18"/>
        <v/>
      </c>
      <c r="BJ15" s="228" t="str">
        <f t="shared" si="18"/>
        <v/>
      </c>
      <c r="BK15" s="228" t="str">
        <f t="shared" si="18"/>
        <v/>
      </c>
      <c r="BL15" s="228" t="str">
        <f t="shared" si="18"/>
        <v/>
      </c>
      <c r="BM15" s="228" t="str">
        <f t="shared" si="18"/>
        <v/>
      </c>
      <c r="BN15" s="228" t="str">
        <f t="shared" si="18"/>
        <v/>
      </c>
      <c r="BO15" s="228" t="str">
        <f t="shared" si="18"/>
        <v/>
      </c>
      <c r="BP15" s="228" t="str">
        <f t="shared" si="18"/>
        <v/>
      </c>
      <c r="BQ15" s="228">
        <f t="shared" si="18"/>
        <v>0</v>
      </c>
    </row>
    <row r="16" ht="16.5" customHeight="1">
      <c r="A16" s="107"/>
      <c r="B16" s="350" t="s">
        <v>536</v>
      </c>
      <c r="C16" s="348" t="s">
        <v>71</v>
      </c>
      <c r="D16" s="140"/>
      <c r="E16" s="348" t="s">
        <v>127</v>
      </c>
      <c r="F16" s="88">
        <v>6.0</v>
      </c>
      <c r="G16" s="126">
        <v>47.5</v>
      </c>
      <c r="H16" s="90"/>
      <c r="I16" s="91"/>
      <c r="J16" s="109"/>
      <c r="K16" s="93"/>
      <c r="L16" s="94"/>
      <c r="M16" s="95"/>
      <c r="N16" s="96"/>
      <c r="O16" s="97"/>
      <c r="P16" s="299"/>
      <c r="Q16" s="99"/>
      <c r="R16" s="100"/>
      <c r="S16" s="349"/>
      <c r="T16" s="101"/>
      <c r="U16" s="94"/>
      <c r="V16" s="23">
        <f t="shared" si="2"/>
        <v>0</v>
      </c>
      <c r="W16" s="25">
        <f t="shared" si="3"/>
        <v>0</v>
      </c>
      <c r="X16" s="228">
        <f t="shared" si="4"/>
        <v>0</v>
      </c>
      <c r="Y16" s="228"/>
      <c r="Z16" s="228"/>
      <c r="AA16" s="228">
        <f>$X16*6</f>
        <v>0</v>
      </c>
      <c r="AB16" s="228"/>
      <c r="AC16" s="228"/>
      <c r="AD16" s="228"/>
      <c r="AE16" s="228"/>
      <c r="AF16" s="104"/>
      <c r="AG16" s="228"/>
      <c r="AH16" s="228"/>
      <c r="AI16" s="228"/>
      <c r="AJ16" s="228"/>
      <c r="AK16" s="228"/>
      <c r="AL16" s="228"/>
      <c r="AM16" s="228"/>
      <c r="AN16" s="228"/>
      <c r="AO16" s="228"/>
      <c r="AP16" s="228"/>
      <c r="AQ16" s="228"/>
      <c r="AR16" s="228"/>
      <c r="AS16" s="228"/>
      <c r="AT16" s="228"/>
      <c r="AU16" s="228"/>
      <c r="AV16" s="228"/>
      <c r="AW16" s="228"/>
      <c r="AX16" s="228">
        <v>12.0</v>
      </c>
      <c r="AY16" s="104"/>
      <c r="AZ16" s="228" t="str">
        <f t="shared" ref="AZ16:BQ16" si="19">IF(AG16="","",$X16*AG16)</f>
        <v/>
      </c>
      <c r="BA16" s="228" t="str">
        <f t="shared" si="19"/>
        <v/>
      </c>
      <c r="BB16" s="228" t="str">
        <f t="shared" si="19"/>
        <v/>
      </c>
      <c r="BC16" s="228" t="str">
        <f t="shared" si="19"/>
        <v/>
      </c>
      <c r="BD16" s="228" t="str">
        <f t="shared" si="19"/>
        <v/>
      </c>
      <c r="BE16" s="228" t="str">
        <f t="shared" si="19"/>
        <v/>
      </c>
      <c r="BF16" s="228" t="str">
        <f t="shared" si="19"/>
        <v/>
      </c>
      <c r="BG16" s="228" t="str">
        <f t="shared" si="19"/>
        <v/>
      </c>
      <c r="BH16" s="228" t="str">
        <f t="shared" si="19"/>
        <v/>
      </c>
      <c r="BI16" s="228" t="str">
        <f t="shared" si="19"/>
        <v/>
      </c>
      <c r="BJ16" s="228" t="str">
        <f t="shared" si="19"/>
        <v/>
      </c>
      <c r="BK16" s="228" t="str">
        <f t="shared" si="19"/>
        <v/>
      </c>
      <c r="BL16" s="228" t="str">
        <f t="shared" si="19"/>
        <v/>
      </c>
      <c r="BM16" s="228" t="str">
        <f t="shared" si="19"/>
        <v/>
      </c>
      <c r="BN16" s="228" t="str">
        <f t="shared" si="19"/>
        <v/>
      </c>
      <c r="BO16" s="228" t="str">
        <f t="shared" si="19"/>
        <v/>
      </c>
      <c r="BP16" s="228" t="str">
        <f t="shared" si="19"/>
        <v/>
      </c>
      <c r="BQ16" s="228">
        <f t="shared" si="19"/>
        <v>0</v>
      </c>
    </row>
    <row r="17" ht="16.5" customHeight="1">
      <c r="A17" s="107"/>
      <c r="B17" s="350" t="s">
        <v>537</v>
      </c>
      <c r="C17" s="348" t="s">
        <v>74</v>
      </c>
      <c r="D17" s="140"/>
      <c r="E17" s="348" t="s">
        <v>127</v>
      </c>
      <c r="F17" s="88">
        <v>4.0</v>
      </c>
      <c r="G17" s="126">
        <v>122.5</v>
      </c>
      <c r="H17" s="90"/>
      <c r="I17" s="91"/>
      <c r="J17" s="109"/>
      <c r="K17" s="93"/>
      <c r="L17" s="94"/>
      <c r="M17" s="95"/>
      <c r="N17" s="96"/>
      <c r="O17" s="97"/>
      <c r="P17" s="299"/>
      <c r="Q17" s="99"/>
      <c r="R17" s="100"/>
      <c r="S17" s="349"/>
      <c r="T17" s="101"/>
      <c r="U17" s="94"/>
      <c r="V17" s="23">
        <f t="shared" si="2"/>
        <v>0</v>
      </c>
      <c r="W17" s="25">
        <f t="shared" si="3"/>
        <v>0</v>
      </c>
      <c r="X17" s="228">
        <f t="shared" si="4"/>
        <v>0</v>
      </c>
      <c r="Y17" s="228"/>
      <c r="Z17" s="228"/>
      <c r="AA17" s="228"/>
      <c r="AB17" s="228"/>
      <c r="AC17" s="228"/>
      <c r="AD17" s="228">
        <f>$X17*4</f>
        <v>0</v>
      </c>
      <c r="AE17" s="228"/>
      <c r="AF17" s="104"/>
      <c r="AG17" s="228"/>
      <c r="AH17" s="228"/>
      <c r="AI17" s="228"/>
      <c r="AJ17" s="228"/>
      <c r="AK17" s="228"/>
      <c r="AL17" s="228"/>
      <c r="AM17" s="228"/>
      <c r="AN17" s="228"/>
      <c r="AO17" s="228"/>
      <c r="AP17" s="228"/>
      <c r="AQ17" s="228"/>
      <c r="AR17" s="228"/>
      <c r="AS17" s="228"/>
      <c r="AT17" s="228"/>
      <c r="AU17" s="228"/>
      <c r="AV17" s="228"/>
      <c r="AW17" s="228"/>
      <c r="AX17" s="228">
        <v>20.0</v>
      </c>
      <c r="AY17" s="104"/>
      <c r="AZ17" s="228" t="str">
        <f t="shared" ref="AZ17:BQ17" si="20">IF(AG17="","",$X17*AG17)</f>
        <v/>
      </c>
      <c r="BA17" s="228" t="str">
        <f t="shared" si="20"/>
        <v/>
      </c>
      <c r="BB17" s="228" t="str">
        <f t="shared" si="20"/>
        <v/>
      </c>
      <c r="BC17" s="228" t="str">
        <f t="shared" si="20"/>
        <v/>
      </c>
      <c r="BD17" s="228" t="str">
        <f t="shared" si="20"/>
        <v/>
      </c>
      <c r="BE17" s="228" t="str">
        <f t="shared" si="20"/>
        <v/>
      </c>
      <c r="BF17" s="228" t="str">
        <f t="shared" si="20"/>
        <v/>
      </c>
      <c r="BG17" s="228" t="str">
        <f t="shared" si="20"/>
        <v/>
      </c>
      <c r="BH17" s="228" t="str">
        <f t="shared" si="20"/>
        <v/>
      </c>
      <c r="BI17" s="228" t="str">
        <f t="shared" si="20"/>
        <v/>
      </c>
      <c r="BJ17" s="228" t="str">
        <f t="shared" si="20"/>
        <v/>
      </c>
      <c r="BK17" s="228" t="str">
        <f t="shared" si="20"/>
        <v/>
      </c>
      <c r="BL17" s="228" t="str">
        <f t="shared" si="20"/>
        <v/>
      </c>
      <c r="BM17" s="228" t="str">
        <f t="shared" si="20"/>
        <v/>
      </c>
      <c r="BN17" s="228" t="str">
        <f t="shared" si="20"/>
        <v/>
      </c>
      <c r="BO17" s="228" t="str">
        <f t="shared" si="20"/>
        <v/>
      </c>
      <c r="BP17" s="228" t="str">
        <f t="shared" si="20"/>
        <v/>
      </c>
      <c r="BQ17" s="228">
        <f t="shared" si="20"/>
        <v>0</v>
      </c>
    </row>
    <row r="18" ht="16.5" customHeight="1">
      <c r="A18" s="107"/>
      <c r="B18" s="350" t="s">
        <v>538</v>
      </c>
      <c r="C18" s="348" t="s">
        <v>71</v>
      </c>
      <c r="D18" s="140"/>
      <c r="E18" s="348" t="s">
        <v>127</v>
      </c>
      <c r="F18" s="88">
        <v>6.0</v>
      </c>
      <c r="G18" s="126">
        <v>47.5</v>
      </c>
      <c r="H18" s="90"/>
      <c r="I18" s="91"/>
      <c r="J18" s="109"/>
      <c r="K18" s="93"/>
      <c r="L18" s="94"/>
      <c r="M18" s="95"/>
      <c r="N18" s="96"/>
      <c r="O18" s="97"/>
      <c r="P18" s="299"/>
      <c r="Q18" s="99"/>
      <c r="R18" s="100"/>
      <c r="S18" s="349"/>
      <c r="T18" s="101"/>
      <c r="U18" s="94"/>
      <c r="V18" s="23">
        <f t="shared" si="2"/>
        <v>0</v>
      </c>
      <c r="W18" s="25">
        <f t="shared" si="3"/>
        <v>0</v>
      </c>
      <c r="X18" s="228">
        <f t="shared" si="4"/>
        <v>0</v>
      </c>
      <c r="Y18" s="228"/>
      <c r="Z18" s="228"/>
      <c r="AA18" s="228">
        <f>$X18*6</f>
        <v>0</v>
      </c>
      <c r="AB18" s="228"/>
      <c r="AC18" s="228"/>
      <c r="AD18" s="228"/>
      <c r="AE18" s="228"/>
      <c r="AF18" s="104"/>
      <c r="AG18" s="228"/>
      <c r="AH18" s="228"/>
      <c r="AI18" s="228"/>
      <c r="AJ18" s="228"/>
      <c r="AK18" s="228"/>
      <c r="AL18" s="228"/>
      <c r="AM18" s="228"/>
      <c r="AN18" s="228"/>
      <c r="AO18" s="228"/>
      <c r="AP18" s="228"/>
      <c r="AQ18" s="228"/>
      <c r="AR18" s="228"/>
      <c r="AS18" s="228"/>
      <c r="AT18" s="228"/>
      <c r="AU18" s="228"/>
      <c r="AV18" s="228"/>
      <c r="AW18" s="228"/>
      <c r="AX18" s="228">
        <v>12.0</v>
      </c>
      <c r="AY18" s="104"/>
      <c r="AZ18" s="228" t="str">
        <f t="shared" ref="AZ18:BQ18" si="21">IF(AG18="","",$X18*AG18)</f>
        <v/>
      </c>
      <c r="BA18" s="228" t="str">
        <f t="shared" si="21"/>
        <v/>
      </c>
      <c r="BB18" s="228" t="str">
        <f t="shared" si="21"/>
        <v/>
      </c>
      <c r="BC18" s="228" t="str">
        <f t="shared" si="21"/>
        <v/>
      </c>
      <c r="BD18" s="228" t="str">
        <f t="shared" si="21"/>
        <v/>
      </c>
      <c r="BE18" s="228" t="str">
        <f t="shared" si="21"/>
        <v/>
      </c>
      <c r="BF18" s="228" t="str">
        <f t="shared" si="21"/>
        <v/>
      </c>
      <c r="BG18" s="228" t="str">
        <f t="shared" si="21"/>
        <v/>
      </c>
      <c r="BH18" s="228" t="str">
        <f t="shared" si="21"/>
        <v/>
      </c>
      <c r="BI18" s="228" t="str">
        <f t="shared" si="21"/>
        <v/>
      </c>
      <c r="BJ18" s="228" t="str">
        <f t="shared" si="21"/>
        <v/>
      </c>
      <c r="BK18" s="228" t="str">
        <f t="shared" si="21"/>
        <v/>
      </c>
      <c r="BL18" s="228" t="str">
        <f t="shared" si="21"/>
        <v/>
      </c>
      <c r="BM18" s="228" t="str">
        <f t="shared" si="21"/>
        <v/>
      </c>
      <c r="BN18" s="228" t="str">
        <f t="shared" si="21"/>
        <v/>
      </c>
      <c r="BO18" s="228" t="str">
        <f t="shared" si="21"/>
        <v/>
      </c>
      <c r="BP18" s="228" t="str">
        <f t="shared" si="21"/>
        <v/>
      </c>
      <c r="BQ18" s="228">
        <f t="shared" si="21"/>
        <v>0</v>
      </c>
    </row>
    <row r="19" ht="15.75" customHeight="1">
      <c r="A19" s="107"/>
      <c r="B19" s="350" t="s">
        <v>539</v>
      </c>
      <c r="C19" s="348" t="s">
        <v>72</v>
      </c>
      <c r="D19" s="140"/>
      <c r="E19" s="348" t="s">
        <v>127</v>
      </c>
      <c r="F19" s="88">
        <v>10.0</v>
      </c>
      <c r="G19" s="126">
        <v>55.0</v>
      </c>
      <c r="H19" s="90"/>
      <c r="I19" s="91"/>
      <c r="J19" s="109"/>
      <c r="K19" s="93"/>
      <c r="L19" s="94"/>
      <c r="M19" s="95"/>
      <c r="N19" s="96"/>
      <c r="O19" s="97"/>
      <c r="P19" s="299"/>
      <c r="Q19" s="99"/>
      <c r="R19" s="100"/>
      <c r="S19" s="349"/>
      <c r="T19" s="101"/>
      <c r="U19" s="94"/>
      <c r="V19" s="23">
        <f t="shared" si="2"/>
        <v>0</v>
      </c>
      <c r="W19" s="25">
        <f t="shared" si="3"/>
        <v>0</v>
      </c>
      <c r="X19" s="228">
        <f t="shared" si="4"/>
        <v>0</v>
      </c>
      <c r="Y19" s="228"/>
      <c r="Z19" s="228"/>
      <c r="AA19" s="228">
        <f>$X19*10</f>
        <v>0</v>
      </c>
      <c r="AB19" s="228"/>
      <c r="AC19" s="228"/>
      <c r="AD19" s="228"/>
      <c r="AE19" s="228"/>
      <c r="AF19" s="104"/>
      <c r="AG19" s="228"/>
      <c r="AH19" s="228"/>
      <c r="AI19" s="228"/>
      <c r="AJ19" s="228"/>
      <c r="AK19" s="228"/>
      <c r="AL19" s="228"/>
      <c r="AM19" s="228"/>
      <c r="AN19" s="228"/>
      <c r="AO19" s="228"/>
      <c r="AP19" s="228"/>
      <c r="AQ19" s="228"/>
      <c r="AR19" s="228"/>
      <c r="AS19" s="228"/>
      <c r="AT19" s="228"/>
      <c r="AU19" s="228"/>
      <c r="AV19" s="228"/>
      <c r="AW19" s="228"/>
      <c r="AX19" s="228"/>
      <c r="AY19" s="104"/>
      <c r="AZ19" s="228" t="str">
        <f t="shared" ref="AZ19:BQ19" si="22">IF(AG19="","",$X19*AG19)</f>
        <v/>
      </c>
      <c r="BA19" s="228" t="str">
        <f t="shared" si="22"/>
        <v/>
      </c>
      <c r="BB19" s="228" t="str">
        <f t="shared" si="22"/>
        <v/>
      </c>
      <c r="BC19" s="228" t="str">
        <f t="shared" si="22"/>
        <v/>
      </c>
      <c r="BD19" s="228" t="str">
        <f t="shared" si="22"/>
        <v/>
      </c>
      <c r="BE19" s="228" t="str">
        <f t="shared" si="22"/>
        <v/>
      </c>
      <c r="BF19" s="228" t="str">
        <f t="shared" si="22"/>
        <v/>
      </c>
      <c r="BG19" s="228" t="str">
        <f t="shared" si="22"/>
        <v/>
      </c>
      <c r="BH19" s="228" t="str">
        <f t="shared" si="22"/>
        <v/>
      </c>
      <c r="BI19" s="228" t="str">
        <f t="shared" si="22"/>
        <v/>
      </c>
      <c r="BJ19" s="228" t="str">
        <f t="shared" si="22"/>
        <v/>
      </c>
      <c r="BK19" s="228" t="str">
        <f t="shared" si="22"/>
        <v/>
      </c>
      <c r="BL19" s="228" t="str">
        <f t="shared" si="22"/>
        <v/>
      </c>
      <c r="BM19" s="228" t="str">
        <f t="shared" si="22"/>
        <v/>
      </c>
      <c r="BN19" s="228" t="str">
        <f t="shared" si="22"/>
        <v/>
      </c>
      <c r="BO19" s="228" t="str">
        <f t="shared" si="22"/>
        <v/>
      </c>
      <c r="BP19" s="228" t="str">
        <f t="shared" si="22"/>
        <v/>
      </c>
      <c r="BQ19" s="228" t="str">
        <f t="shared" si="22"/>
        <v/>
      </c>
    </row>
    <row r="20" ht="16.5" customHeight="1">
      <c r="A20" s="107"/>
      <c r="B20" s="350" t="s">
        <v>540</v>
      </c>
      <c r="C20" s="348" t="s">
        <v>75</v>
      </c>
      <c r="D20" s="140"/>
      <c r="E20" s="348" t="s">
        <v>125</v>
      </c>
      <c r="F20" s="88">
        <v>4.0</v>
      </c>
      <c r="G20" s="126">
        <v>300.0</v>
      </c>
      <c r="H20" s="90"/>
      <c r="I20" s="91"/>
      <c r="J20" s="109"/>
      <c r="K20" s="93"/>
      <c r="L20" s="94"/>
      <c r="M20" s="95"/>
      <c r="N20" s="96"/>
      <c r="O20" s="97"/>
      <c r="P20" s="299"/>
      <c r="Q20" s="99"/>
      <c r="R20" s="100"/>
      <c r="S20" s="349"/>
      <c r="T20" s="101"/>
      <c r="U20" s="94"/>
      <c r="V20" s="23">
        <f t="shared" si="2"/>
        <v>0</v>
      </c>
      <c r="W20" s="25">
        <f t="shared" si="3"/>
        <v>0</v>
      </c>
      <c r="X20" s="228">
        <f t="shared" si="4"/>
        <v>0</v>
      </c>
      <c r="Y20" s="228"/>
      <c r="Z20" s="228"/>
      <c r="AA20" s="228"/>
      <c r="AB20" s="228"/>
      <c r="AC20" s="228">
        <f>$X20*4</f>
        <v>0</v>
      </c>
      <c r="AD20" s="228"/>
      <c r="AE20" s="228"/>
      <c r="AF20" s="104"/>
      <c r="AG20" s="228"/>
      <c r="AH20" s="228">
        <v>1.0</v>
      </c>
      <c r="AI20" s="228"/>
      <c r="AJ20" s="228">
        <v>1.0</v>
      </c>
      <c r="AK20" s="228">
        <v>2.0</v>
      </c>
      <c r="AL20" s="228"/>
      <c r="AM20" s="228"/>
      <c r="AN20" s="228"/>
      <c r="AO20" s="228"/>
      <c r="AP20" s="228"/>
      <c r="AQ20" s="228"/>
      <c r="AR20" s="228"/>
      <c r="AS20" s="228"/>
      <c r="AT20" s="228"/>
      <c r="AU20" s="228"/>
      <c r="AV20" s="228"/>
      <c r="AW20" s="228"/>
      <c r="AX20" s="228">
        <v>16.0</v>
      </c>
      <c r="AY20" s="104"/>
      <c r="AZ20" s="228" t="str">
        <f t="shared" ref="AZ20:BQ20" si="23">IF(AG20="","",$X20*AG20)</f>
        <v/>
      </c>
      <c r="BA20" s="228">
        <f t="shared" si="23"/>
        <v>0</v>
      </c>
      <c r="BB20" s="228" t="str">
        <f t="shared" si="23"/>
        <v/>
      </c>
      <c r="BC20" s="228">
        <f t="shared" si="23"/>
        <v>0</v>
      </c>
      <c r="BD20" s="228">
        <f t="shared" si="23"/>
        <v>0</v>
      </c>
      <c r="BE20" s="228" t="str">
        <f t="shared" si="23"/>
        <v/>
      </c>
      <c r="BF20" s="228" t="str">
        <f t="shared" si="23"/>
        <v/>
      </c>
      <c r="BG20" s="228" t="str">
        <f t="shared" si="23"/>
        <v/>
      </c>
      <c r="BH20" s="228" t="str">
        <f t="shared" si="23"/>
        <v/>
      </c>
      <c r="BI20" s="228" t="str">
        <f t="shared" si="23"/>
        <v/>
      </c>
      <c r="BJ20" s="228" t="str">
        <f t="shared" si="23"/>
        <v/>
      </c>
      <c r="BK20" s="228" t="str">
        <f t="shared" si="23"/>
        <v/>
      </c>
      <c r="BL20" s="228" t="str">
        <f t="shared" si="23"/>
        <v/>
      </c>
      <c r="BM20" s="228" t="str">
        <f t="shared" si="23"/>
        <v/>
      </c>
      <c r="BN20" s="228" t="str">
        <f t="shared" si="23"/>
        <v/>
      </c>
      <c r="BO20" s="228" t="str">
        <f t="shared" si="23"/>
        <v/>
      </c>
      <c r="BP20" s="228" t="str">
        <f t="shared" si="23"/>
        <v/>
      </c>
      <c r="BQ20" s="228">
        <f t="shared" si="23"/>
        <v>0</v>
      </c>
    </row>
    <row r="21" ht="19.5" customHeight="1">
      <c r="A21" s="107"/>
      <c r="B21" s="350" t="s">
        <v>541</v>
      </c>
      <c r="C21" s="348" t="s">
        <v>75</v>
      </c>
      <c r="D21" s="351"/>
      <c r="E21" s="348" t="s">
        <v>516</v>
      </c>
      <c r="F21" s="88">
        <v>3.0</v>
      </c>
      <c r="G21" s="126">
        <v>330.0</v>
      </c>
      <c r="H21" s="90"/>
      <c r="I21" s="91"/>
      <c r="J21" s="109"/>
      <c r="K21" s="93"/>
      <c r="L21" s="94"/>
      <c r="M21" s="95"/>
      <c r="N21" s="96"/>
      <c r="O21" s="97"/>
      <c r="P21" s="299"/>
      <c r="Q21" s="99"/>
      <c r="R21" s="100"/>
      <c r="S21" s="349"/>
      <c r="T21" s="101"/>
      <c r="U21" s="94"/>
      <c r="V21" s="23">
        <f t="shared" si="2"/>
        <v>0</v>
      </c>
      <c r="W21" s="25">
        <f t="shared" si="3"/>
        <v>0</v>
      </c>
      <c r="X21" s="228">
        <f t="shared" si="4"/>
        <v>0</v>
      </c>
      <c r="Y21" s="228"/>
      <c r="Z21" s="228"/>
      <c r="AA21" s="228"/>
      <c r="AB21" s="228"/>
      <c r="AC21" s="228"/>
      <c r="AD21" s="228"/>
      <c r="AE21" s="228">
        <f>$X21*3</f>
        <v>0</v>
      </c>
      <c r="AF21" s="104"/>
      <c r="AG21" s="228"/>
      <c r="AH21" s="228"/>
      <c r="AI21" s="228"/>
      <c r="AJ21" s="228"/>
      <c r="AK21" s="228"/>
      <c r="AL21" s="228"/>
      <c r="AM21" s="228"/>
      <c r="AN21" s="228"/>
      <c r="AO21" s="228"/>
      <c r="AP21" s="228"/>
      <c r="AQ21" s="228"/>
      <c r="AR21" s="228"/>
      <c r="AS21" s="228"/>
      <c r="AT21" s="228"/>
      <c r="AU21" s="228"/>
      <c r="AV21" s="228"/>
      <c r="AW21" s="228"/>
      <c r="AX21" s="228">
        <v>18.0</v>
      </c>
      <c r="AY21" s="104"/>
      <c r="AZ21" s="228" t="str">
        <f t="shared" ref="AZ21:BQ21" si="24">IF(AG21="","",$X21*AG21)</f>
        <v/>
      </c>
      <c r="BA21" s="228" t="str">
        <f t="shared" si="24"/>
        <v/>
      </c>
      <c r="BB21" s="228" t="str">
        <f t="shared" si="24"/>
        <v/>
      </c>
      <c r="BC21" s="228" t="str">
        <f t="shared" si="24"/>
        <v/>
      </c>
      <c r="BD21" s="228" t="str">
        <f t="shared" si="24"/>
        <v/>
      </c>
      <c r="BE21" s="228" t="str">
        <f t="shared" si="24"/>
        <v/>
      </c>
      <c r="BF21" s="228" t="str">
        <f t="shared" si="24"/>
        <v/>
      </c>
      <c r="BG21" s="228" t="str">
        <f t="shared" si="24"/>
        <v/>
      </c>
      <c r="BH21" s="228" t="str">
        <f t="shared" si="24"/>
        <v/>
      </c>
      <c r="BI21" s="228" t="str">
        <f t="shared" si="24"/>
        <v/>
      </c>
      <c r="BJ21" s="228" t="str">
        <f t="shared" si="24"/>
        <v/>
      </c>
      <c r="BK21" s="228" t="str">
        <f t="shared" si="24"/>
        <v/>
      </c>
      <c r="BL21" s="228" t="str">
        <f t="shared" si="24"/>
        <v/>
      </c>
      <c r="BM21" s="228" t="str">
        <f t="shared" si="24"/>
        <v/>
      </c>
      <c r="BN21" s="228" t="str">
        <f t="shared" si="24"/>
        <v/>
      </c>
      <c r="BO21" s="228" t="str">
        <f t="shared" si="24"/>
        <v/>
      </c>
      <c r="BP21" s="228" t="str">
        <f t="shared" si="24"/>
        <v/>
      </c>
      <c r="BQ21" s="228">
        <f t="shared" si="24"/>
        <v>0</v>
      </c>
    </row>
    <row r="22" ht="15.75" customHeight="1">
      <c r="A22" s="107"/>
      <c r="B22" s="350" t="s">
        <v>542</v>
      </c>
      <c r="C22" s="348" t="s">
        <v>74</v>
      </c>
      <c r="D22" s="351"/>
      <c r="E22" s="348" t="s">
        <v>125</v>
      </c>
      <c r="F22" s="88">
        <v>4.0</v>
      </c>
      <c r="G22" s="126">
        <v>220.0</v>
      </c>
      <c r="H22" s="90"/>
      <c r="I22" s="91"/>
      <c r="J22" s="109"/>
      <c r="K22" s="93"/>
      <c r="L22" s="94"/>
      <c r="M22" s="95"/>
      <c r="N22" s="96"/>
      <c r="O22" s="97"/>
      <c r="P22" s="299"/>
      <c r="Q22" s="99"/>
      <c r="R22" s="100"/>
      <c r="S22" s="349"/>
      <c r="T22" s="101"/>
      <c r="U22" s="94"/>
      <c r="V22" s="23">
        <f t="shared" si="2"/>
        <v>0</v>
      </c>
      <c r="W22" s="25">
        <f t="shared" si="3"/>
        <v>0</v>
      </c>
      <c r="X22" s="228">
        <f t="shared" si="4"/>
        <v>0</v>
      </c>
      <c r="Y22" s="228"/>
      <c r="Z22" s="228"/>
      <c r="AA22" s="228"/>
      <c r="AB22" s="228"/>
      <c r="AC22" s="228">
        <f t="shared" ref="AC22:AC23" si="26">$X22*4</f>
        <v>0</v>
      </c>
      <c r="AD22" s="228"/>
      <c r="AE22" s="228"/>
      <c r="AF22" s="104"/>
      <c r="AG22" s="228"/>
      <c r="AH22" s="228"/>
      <c r="AI22" s="228">
        <v>2.0</v>
      </c>
      <c r="AJ22" s="228">
        <v>2.0</v>
      </c>
      <c r="AK22" s="228"/>
      <c r="AL22" s="228"/>
      <c r="AM22" s="228"/>
      <c r="AN22" s="228"/>
      <c r="AO22" s="228"/>
      <c r="AP22" s="228"/>
      <c r="AQ22" s="228"/>
      <c r="AR22" s="228"/>
      <c r="AS22" s="228"/>
      <c r="AT22" s="228"/>
      <c r="AU22" s="228"/>
      <c r="AV22" s="228"/>
      <c r="AW22" s="228"/>
      <c r="AX22" s="228">
        <v>12.0</v>
      </c>
      <c r="AY22" s="104"/>
      <c r="AZ22" s="228" t="str">
        <f t="shared" ref="AZ22:BQ22" si="25">IF(AG22="","",$X22*AG22)</f>
        <v/>
      </c>
      <c r="BA22" s="228" t="str">
        <f t="shared" si="25"/>
        <v/>
      </c>
      <c r="BB22" s="228">
        <f t="shared" si="25"/>
        <v>0</v>
      </c>
      <c r="BC22" s="228">
        <f t="shared" si="25"/>
        <v>0</v>
      </c>
      <c r="BD22" s="228" t="str">
        <f t="shared" si="25"/>
        <v/>
      </c>
      <c r="BE22" s="228" t="str">
        <f t="shared" si="25"/>
        <v/>
      </c>
      <c r="BF22" s="228" t="str">
        <f t="shared" si="25"/>
        <v/>
      </c>
      <c r="BG22" s="228" t="str">
        <f t="shared" si="25"/>
        <v/>
      </c>
      <c r="BH22" s="228" t="str">
        <f t="shared" si="25"/>
        <v/>
      </c>
      <c r="BI22" s="228" t="str">
        <f t="shared" si="25"/>
        <v/>
      </c>
      <c r="BJ22" s="228" t="str">
        <f t="shared" si="25"/>
        <v/>
      </c>
      <c r="BK22" s="228" t="str">
        <f t="shared" si="25"/>
        <v/>
      </c>
      <c r="BL22" s="228" t="str">
        <f t="shared" si="25"/>
        <v/>
      </c>
      <c r="BM22" s="228" t="str">
        <f t="shared" si="25"/>
        <v/>
      </c>
      <c r="BN22" s="228" t="str">
        <f t="shared" si="25"/>
        <v/>
      </c>
      <c r="BO22" s="228" t="str">
        <f t="shared" si="25"/>
        <v/>
      </c>
      <c r="BP22" s="228" t="str">
        <f t="shared" si="25"/>
        <v/>
      </c>
      <c r="BQ22" s="228">
        <f t="shared" si="25"/>
        <v>0</v>
      </c>
    </row>
    <row r="23" ht="15.75" customHeight="1">
      <c r="A23" s="107"/>
      <c r="B23" s="350" t="s">
        <v>543</v>
      </c>
      <c r="C23" s="348" t="s">
        <v>74</v>
      </c>
      <c r="D23" s="140" t="s">
        <v>120</v>
      </c>
      <c r="E23" s="348" t="s">
        <v>125</v>
      </c>
      <c r="F23" s="88">
        <v>4.0</v>
      </c>
      <c r="G23" s="126">
        <v>125.0</v>
      </c>
      <c r="H23" s="90"/>
      <c r="I23" s="91"/>
      <c r="J23" s="109"/>
      <c r="K23" s="93"/>
      <c r="L23" s="94"/>
      <c r="M23" s="95"/>
      <c r="N23" s="96"/>
      <c r="O23" s="97"/>
      <c r="P23" s="299"/>
      <c r="Q23" s="99"/>
      <c r="R23" s="100"/>
      <c r="S23" s="226"/>
      <c r="T23" s="101"/>
      <c r="U23" s="227"/>
      <c r="V23" s="23">
        <f t="shared" si="2"/>
        <v>0</v>
      </c>
      <c r="W23" s="25">
        <f t="shared" si="3"/>
        <v>0</v>
      </c>
      <c r="X23" s="228">
        <f t="shared" si="4"/>
        <v>0</v>
      </c>
      <c r="Y23" s="228"/>
      <c r="Z23" s="228"/>
      <c r="AA23" s="228"/>
      <c r="AB23" s="228"/>
      <c r="AC23" s="228">
        <f t="shared" si="26"/>
        <v>0</v>
      </c>
      <c r="AD23" s="228"/>
      <c r="AE23" s="228"/>
      <c r="AF23" s="104"/>
      <c r="AG23" s="228"/>
      <c r="AH23" s="228"/>
      <c r="AI23" s="228">
        <v>2.0</v>
      </c>
      <c r="AJ23" s="228">
        <v>2.0</v>
      </c>
      <c r="AK23" s="228"/>
      <c r="AL23" s="228"/>
      <c r="AM23" s="228"/>
      <c r="AN23" s="228"/>
      <c r="AO23" s="228"/>
      <c r="AP23" s="228"/>
      <c r="AQ23" s="228"/>
      <c r="AR23" s="228"/>
      <c r="AS23" s="228"/>
      <c r="AT23" s="228"/>
      <c r="AU23" s="228"/>
      <c r="AV23" s="228"/>
      <c r="AW23" s="228"/>
      <c r="AX23" s="228">
        <v>12.0</v>
      </c>
      <c r="AY23" s="104"/>
      <c r="AZ23" s="228" t="str">
        <f t="shared" ref="AZ23:BQ23" si="27">IF(AG23="","",$X23*AG23)</f>
        <v/>
      </c>
      <c r="BA23" s="228" t="str">
        <f t="shared" si="27"/>
        <v/>
      </c>
      <c r="BB23" s="228">
        <f t="shared" si="27"/>
        <v>0</v>
      </c>
      <c r="BC23" s="228">
        <f t="shared" si="27"/>
        <v>0</v>
      </c>
      <c r="BD23" s="228" t="str">
        <f t="shared" si="27"/>
        <v/>
      </c>
      <c r="BE23" s="228" t="str">
        <f t="shared" si="27"/>
        <v/>
      </c>
      <c r="BF23" s="228" t="str">
        <f t="shared" si="27"/>
        <v/>
      </c>
      <c r="BG23" s="228" t="str">
        <f t="shared" si="27"/>
        <v/>
      </c>
      <c r="BH23" s="228" t="str">
        <f t="shared" si="27"/>
        <v/>
      </c>
      <c r="BI23" s="228" t="str">
        <f t="shared" si="27"/>
        <v/>
      </c>
      <c r="BJ23" s="228" t="str">
        <f t="shared" si="27"/>
        <v/>
      </c>
      <c r="BK23" s="228" t="str">
        <f t="shared" si="27"/>
        <v/>
      </c>
      <c r="BL23" s="228" t="str">
        <f t="shared" si="27"/>
        <v/>
      </c>
      <c r="BM23" s="228" t="str">
        <f t="shared" si="27"/>
        <v/>
      </c>
      <c r="BN23" s="228" t="str">
        <f t="shared" si="27"/>
        <v/>
      </c>
      <c r="BO23" s="228" t="str">
        <f t="shared" si="27"/>
        <v/>
      </c>
      <c r="BP23" s="228" t="str">
        <f t="shared" si="27"/>
        <v/>
      </c>
      <c r="BQ23" s="228">
        <f t="shared" si="27"/>
        <v>0</v>
      </c>
    </row>
    <row r="24" ht="17.25" customHeight="1">
      <c r="A24" s="107"/>
      <c r="B24" s="350" t="s">
        <v>544</v>
      </c>
      <c r="C24" s="348" t="s">
        <v>74</v>
      </c>
      <c r="D24" s="351"/>
      <c r="E24" s="348" t="s">
        <v>516</v>
      </c>
      <c r="F24" s="88">
        <v>6.0</v>
      </c>
      <c r="G24" s="126">
        <v>420.0</v>
      </c>
      <c r="H24" s="90"/>
      <c r="I24" s="91"/>
      <c r="J24" s="109"/>
      <c r="K24" s="93"/>
      <c r="L24" s="94"/>
      <c r="M24" s="95"/>
      <c r="N24" s="96"/>
      <c r="O24" s="97"/>
      <c r="P24" s="299"/>
      <c r="Q24" s="99"/>
      <c r="R24" s="100"/>
      <c r="S24" s="349"/>
      <c r="T24" s="101"/>
      <c r="U24" s="94"/>
      <c r="V24" s="23">
        <f t="shared" si="2"/>
        <v>0</v>
      </c>
      <c r="W24" s="25">
        <f t="shared" si="3"/>
        <v>0</v>
      </c>
      <c r="X24" s="228">
        <f t="shared" si="4"/>
        <v>0</v>
      </c>
      <c r="Y24" s="228"/>
      <c r="Z24" s="228"/>
      <c r="AA24" s="228"/>
      <c r="AB24" s="228"/>
      <c r="AC24" s="228"/>
      <c r="AD24" s="228">
        <f>$X24*6</f>
        <v>0</v>
      </c>
      <c r="AE24" s="228"/>
      <c r="AF24" s="104"/>
      <c r="AG24" s="228"/>
      <c r="AH24" s="228"/>
      <c r="AI24" s="228"/>
      <c r="AJ24" s="228"/>
      <c r="AK24" s="228"/>
      <c r="AL24" s="228"/>
      <c r="AM24" s="228"/>
      <c r="AN24" s="228"/>
      <c r="AO24" s="228"/>
      <c r="AP24" s="228"/>
      <c r="AQ24" s="228"/>
      <c r="AR24" s="228"/>
      <c r="AS24" s="228"/>
      <c r="AT24" s="228"/>
      <c r="AU24" s="228"/>
      <c r="AV24" s="228"/>
      <c r="AW24" s="228"/>
      <c r="AX24" s="228">
        <v>36.0</v>
      </c>
      <c r="AY24" s="104"/>
      <c r="AZ24" s="228" t="str">
        <f t="shared" ref="AZ24:BQ24" si="28">IF(AG24="","",$X24*AG24)</f>
        <v/>
      </c>
      <c r="BA24" s="228" t="str">
        <f t="shared" si="28"/>
        <v/>
      </c>
      <c r="BB24" s="228" t="str">
        <f t="shared" si="28"/>
        <v/>
      </c>
      <c r="BC24" s="228" t="str">
        <f t="shared" si="28"/>
        <v/>
      </c>
      <c r="BD24" s="228" t="str">
        <f t="shared" si="28"/>
        <v/>
      </c>
      <c r="BE24" s="228" t="str">
        <f t="shared" si="28"/>
        <v/>
      </c>
      <c r="BF24" s="228" t="str">
        <f t="shared" si="28"/>
        <v/>
      </c>
      <c r="BG24" s="228" t="str">
        <f t="shared" si="28"/>
        <v/>
      </c>
      <c r="BH24" s="228" t="str">
        <f t="shared" si="28"/>
        <v/>
      </c>
      <c r="BI24" s="228" t="str">
        <f t="shared" si="28"/>
        <v/>
      </c>
      <c r="BJ24" s="228" t="str">
        <f t="shared" si="28"/>
        <v/>
      </c>
      <c r="BK24" s="228" t="str">
        <f t="shared" si="28"/>
        <v/>
      </c>
      <c r="BL24" s="228" t="str">
        <f t="shared" si="28"/>
        <v/>
      </c>
      <c r="BM24" s="228" t="str">
        <f t="shared" si="28"/>
        <v/>
      </c>
      <c r="BN24" s="228" t="str">
        <f t="shared" si="28"/>
        <v/>
      </c>
      <c r="BO24" s="228" t="str">
        <f t="shared" si="28"/>
        <v/>
      </c>
      <c r="BP24" s="228" t="str">
        <f t="shared" si="28"/>
        <v/>
      </c>
      <c r="BQ24" s="228">
        <f t="shared" si="28"/>
        <v>0</v>
      </c>
    </row>
    <row r="25" ht="16.5" customHeight="1">
      <c r="A25" s="107"/>
      <c r="B25" s="350" t="s">
        <v>545</v>
      </c>
      <c r="C25" s="348" t="s">
        <v>74</v>
      </c>
      <c r="D25" s="351"/>
      <c r="E25" s="348" t="s">
        <v>125</v>
      </c>
      <c r="F25" s="88">
        <v>1.0</v>
      </c>
      <c r="G25" s="126">
        <v>100.0</v>
      </c>
      <c r="H25" s="90"/>
      <c r="I25" s="91"/>
      <c r="J25" s="109"/>
      <c r="K25" s="93"/>
      <c r="L25" s="94"/>
      <c r="M25" s="95"/>
      <c r="N25" s="96"/>
      <c r="O25" s="97"/>
      <c r="P25" s="299"/>
      <c r="Q25" s="99"/>
      <c r="R25" s="100"/>
      <c r="S25" s="349"/>
      <c r="T25" s="101"/>
      <c r="U25" s="94"/>
      <c r="V25" s="23">
        <f t="shared" si="2"/>
        <v>0</v>
      </c>
      <c r="W25" s="25">
        <f t="shared" si="3"/>
        <v>0</v>
      </c>
      <c r="X25" s="228">
        <f t="shared" si="4"/>
        <v>0</v>
      </c>
      <c r="Y25" s="228"/>
      <c r="Z25" s="228"/>
      <c r="AA25" s="228"/>
      <c r="AB25" s="228"/>
      <c r="AC25" s="228"/>
      <c r="AD25" s="228">
        <f t="shared" ref="AD25:AD32" si="30">$X25*1</f>
        <v>0</v>
      </c>
      <c r="AE25" s="228"/>
      <c r="AF25" s="104"/>
      <c r="AG25" s="228"/>
      <c r="AH25" s="228"/>
      <c r="AI25" s="228"/>
      <c r="AJ25" s="228"/>
      <c r="AK25" s="228"/>
      <c r="AL25" s="228"/>
      <c r="AM25" s="228"/>
      <c r="AN25" s="228">
        <v>1.0</v>
      </c>
      <c r="AO25" s="228"/>
      <c r="AP25" s="228"/>
      <c r="AQ25" s="228"/>
      <c r="AR25" s="228"/>
      <c r="AS25" s="228"/>
      <c r="AT25" s="228"/>
      <c r="AU25" s="228"/>
      <c r="AV25" s="228"/>
      <c r="AW25" s="228"/>
      <c r="AX25" s="228">
        <v>4.0</v>
      </c>
      <c r="AY25" s="104"/>
      <c r="AZ25" s="228" t="str">
        <f t="shared" ref="AZ25:BQ25" si="29">IF(AG25="","",$X25*AG25)</f>
        <v/>
      </c>
      <c r="BA25" s="228" t="str">
        <f t="shared" si="29"/>
        <v/>
      </c>
      <c r="BB25" s="228" t="str">
        <f t="shared" si="29"/>
        <v/>
      </c>
      <c r="BC25" s="228" t="str">
        <f t="shared" si="29"/>
        <v/>
      </c>
      <c r="BD25" s="228" t="str">
        <f t="shared" si="29"/>
        <v/>
      </c>
      <c r="BE25" s="228" t="str">
        <f t="shared" si="29"/>
        <v/>
      </c>
      <c r="BF25" s="228" t="str">
        <f t="shared" si="29"/>
        <v/>
      </c>
      <c r="BG25" s="228">
        <f t="shared" si="29"/>
        <v>0</v>
      </c>
      <c r="BH25" s="228" t="str">
        <f t="shared" si="29"/>
        <v/>
      </c>
      <c r="BI25" s="228" t="str">
        <f t="shared" si="29"/>
        <v/>
      </c>
      <c r="BJ25" s="228" t="str">
        <f t="shared" si="29"/>
        <v/>
      </c>
      <c r="BK25" s="228" t="str">
        <f t="shared" si="29"/>
        <v/>
      </c>
      <c r="BL25" s="228" t="str">
        <f t="shared" si="29"/>
        <v/>
      </c>
      <c r="BM25" s="228" t="str">
        <f t="shared" si="29"/>
        <v/>
      </c>
      <c r="BN25" s="228" t="str">
        <f t="shared" si="29"/>
        <v/>
      </c>
      <c r="BO25" s="228" t="str">
        <f t="shared" si="29"/>
        <v/>
      </c>
      <c r="BP25" s="228" t="str">
        <f t="shared" si="29"/>
        <v/>
      </c>
      <c r="BQ25" s="228">
        <f t="shared" si="29"/>
        <v>0</v>
      </c>
    </row>
    <row r="26" ht="16.5" customHeight="1">
      <c r="A26" s="107"/>
      <c r="B26" s="350" t="s">
        <v>546</v>
      </c>
      <c r="C26" s="348" t="s">
        <v>74</v>
      </c>
      <c r="D26" s="140" t="s">
        <v>120</v>
      </c>
      <c r="E26" s="348" t="s">
        <v>125</v>
      </c>
      <c r="F26" s="88">
        <v>1.0</v>
      </c>
      <c r="G26" s="126">
        <v>72.5</v>
      </c>
      <c r="H26" s="90"/>
      <c r="I26" s="91"/>
      <c r="J26" s="109"/>
      <c r="K26" s="93"/>
      <c r="L26" s="94"/>
      <c r="M26" s="95"/>
      <c r="N26" s="96"/>
      <c r="O26" s="97"/>
      <c r="P26" s="299"/>
      <c r="Q26" s="99"/>
      <c r="R26" s="100"/>
      <c r="S26" s="226"/>
      <c r="T26" s="101"/>
      <c r="U26" s="247"/>
      <c r="V26" s="23">
        <f t="shared" si="2"/>
        <v>0</v>
      </c>
      <c r="W26" s="25">
        <f t="shared" si="3"/>
        <v>0</v>
      </c>
      <c r="X26" s="228">
        <f t="shared" si="4"/>
        <v>0</v>
      </c>
      <c r="Y26" s="228"/>
      <c r="Z26" s="228"/>
      <c r="AA26" s="228"/>
      <c r="AB26" s="228"/>
      <c r="AC26" s="228"/>
      <c r="AD26" s="228">
        <f t="shared" si="30"/>
        <v>0</v>
      </c>
      <c r="AE26" s="228"/>
      <c r="AF26" s="104"/>
      <c r="AG26" s="228"/>
      <c r="AH26" s="228"/>
      <c r="AI26" s="228"/>
      <c r="AJ26" s="228"/>
      <c r="AK26" s="228"/>
      <c r="AL26" s="228"/>
      <c r="AM26" s="228"/>
      <c r="AN26" s="228">
        <v>1.0</v>
      </c>
      <c r="AO26" s="228"/>
      <c r="AP26" s="228"/>
      <c r="AQ26" s="228"/>
      <c r="AR26" s="228"/>
      <c r="AS26" s="228"/>
      <c r="AT26" s="228"/>
      <c r="AU26" s="228"/>
      <c r="AV26" s="228"/>
      <c r="AW26" s="228"/>
      <c r="AX26" s="228">
        <v>4.0</v>
      </c>
      <c r="AY26" s="104"/>
      <c r="AZ26" s="228" t="str">
        <f t="shared" ref="AZ26:BQ26" si="31">IF(AG26="","",$X26*AG26)</f>
        <v/>
      </c>
      <c r="BA26" s="228" t="str">
        <f t="shared" si="31"/>
        <v/>
      </c>
      <c r="BB26" s="228" t="str">
        <f t="shared" si="31"/>
        <v/>
      </c>
      <c r="BC26" s="228" t="str">
        <f t="shared" si="31"/>
        <v/>
      </c>
      <c r="BD26" s="228" t="str">
        <f t="shared" si="31"/>
        <v/>
      </c>
      <c r="BE26" s="228" t="str">
        <f t="shared" si="31"/>
        <v/>
      </c>
      <c r="BF26" s="228" t="str">
        <f t="shared" si="31"/>
        <v/>
      </c>
      <c r="BG26" s="228">
        <f t="shared" si="31"/>
        <v>0</v>
      </c>
      <c r="BH26" s="228" t="str">
        <f t="shared" si="31"/>
        <v/>
      </c>
      <c r="BI26" s="228" t="str">
        <f t="shared" si="31"/>
        <v/>
      </c>
      <c r="BJ26" s="228" t="str">
        <f t="shared" si="31"/>
        <v/>
      </c>
      <c r="BK26" s="228" t="str">
        <f t="shared" si="31"/>
        <v/>
      </c>
      <c r="BL26" s="228" t="str">
        <f t="shared" si="31"/>
        <v/>
      </c>
      <c r="BM26" s="228" t="str">
        <f t="shared" si="31"/>
        <v/>
      </c>
      <c r="BN26" s="228" t="str">
        <f t="shared" si="31"/>
        <v/>
      </c>
      <c r="BO26" s="228" t="str">
        <f t="shared" si="31"/>
        <v/>
      </c>
      <c r="BP26" s="228" t="str">
        <f t="shared" si="31"/>
        <v/>
      </c>
      <c r="BQ26" s="228">
        <f t="shared" si="31"/>
        <v>0</v>
      </c>
    </row>
    <row r="27" ht="17.25" customHeight="1">
      <c r="A27" s="107"/>
      <c r="B27" s="350" t="s">
        <v>547</v>
      </c>
      <c r="C27" s="348" t="s">
        <v>74</v>
      </c>
      <c r="D27" s="351"/>
      <c r="E27" s="348" t="s">
        <v>125</v>
      </c>
      <c r="F27" s="88">
        <v>1.0</v>
      </c>
      <c r="G27" s="126">
        <v>100.0</v>
      </c>
      <c r="H27" s="90"/>
      <c r="I27" s="91"/>
      <c r="J27" s="109"/>
      <c r="K27" s="93"/>
      <c r="L27" s="94"/>
      <c r="M27" s="95"/>
      <c r="N27" s="96"/>
      <c r="O27" s="97"/>
      <c r="P27" s="299"/>
      <c r="Q27" s="99"/>
      <c r="R27" s="100"/>
      <c r="S27" s="349"/>
      <c r="T27" s="101"/>
      <c r="U27" s="94"/>
      <c r="V27" s="23">
        <f t="shared" si="2"/>
        <v>0</v>
      </c>
      <c r="W27" s="25">
        <f t="shared" si="3"/>
        <v>0</v>
      </c>
      <c r="X27" s="228">
        <f t="shared" si="4"/>
        <v>0</v>
      </c>
      <c r="Y27" s="228"/>
      <c r="Z27" s="228"/>
      <c r="AA27" s="228"/>
      <c r="AB27" s="228"/>
      <c r="AC27" s="228"/>
      <c r="AD27" s="228">
        <f t="shared" si="30"/>
        <v>0</v>
      </c>
      <c r="AE27" s="228"/>
      <c r="AF27" s="104"/>
      <c r="AG27" s="228"/>
      <c r="AH27" s="228"/>
      <c r="AI27" s="228"/>
      <c r="AJ27" s="228"/>
      <c r="AK27" s="228"/>
      <c r="AL27" s="228"/>
      <c r="AM27" s="228"/>
      <c r="AN27" s="228"/>
      <c r="AO27" s="228">
        <v>1.0</v>
      </c>
      <c r="AP27" s="228"/>
      <c r="AQ27" s="228"/>
      <c r="AR27" s="228"/>
      <c r="AS27" s="228"/>
      <c r="AT27" s="228"/>
      <c r="AU27" s="228"/>
      <c r="AV27" s="228"/>
      <c r="AW27" s="228"/>
      <c r="AX27" s="228">
        <v>4.0</v>
      </c>
      <c r="AY27" s="104"/>
      <c r="AZ27" s="228" t="str">
        <f t="shared" ref="AZ27:BQ27" si="32">IF(AG27="","",$X27*AG27)</f>
        <v/>
      </c>
      <c r="BA27" s="228" t="str">
        <f t="shared" si="32"/>
        <v/>
      </c>
      <c r="BB27" s="228" t="str">
        <f t="shared" si="32"/>
        <v/>
      </c>
      <c r="BC27" s="228" t="str">
        <f t="shared" si="32"/>
        <v/>
      </c>
      <c r="BD27" s="228" t="str">
        <f t="shared" si="32"/>
        <v/>
      </c>
      <c r="BE27" s="228" t="str">
        <f t="shared" si="32"/>
        <v/>
      </c>
      <c r="BF27" s="228" t="str">
        <f t="shared" si="32"/>
        <v/>
      </c>
      <c r="BG27" s="228" t="str">
        <f t="shared" si="32"/>
        <v/>
      </c>
      <c r="BH27" s="228">
        <f t="shared" si="32"/>
        <v>0</v>
      </c>
      <c r="BI27" s="228" t="str">
        <f t="shared" si="32"/>
        <v/>
      </c>
      <c r="BJ27" s="228" t="str">
        <f t="shared" si="32"/>
        <v/>
      </c>
      <c r="BK27" s="228" t="str">
        <f t="shared" si="32"/>
        <v/>
      </c>
      <c r="BL27" s="228" t="str">
        <f t="shared" si="32"/>
        <v/>
      </c>
      <c r="BM27" s="228" t="str">
        <f t="shared" si="32"/>
        <v/>
      </c>
      <c r="BN27" s="228" t="str">
        <f t="shared" si="32"/>
        <v/>
      </c>
      <c r="BO27" s="228" t="str">
        <f t="shared" si="32"/>
        <v/>
      </c>
      <c r="BP27" s="228" t="str">
        <f t="shared" si="32"/>
        <v/>
      </c>
      <c r="BQ27" s="228">
        <f t="shared" si="32"/>
        <v>0</v>
      </c>
    </row>
    <row r="28" ht="17.25" customHeight="1">
      <c r="A28" s="107"/>
      <c r="B28" s="350" t="s">
        <v>548</v>
      </c>
      <c r="C28" s="348" t="s">
        <v>74</v>
      </c>
      <c r="D28" s="140" t="s">
        <v>120</v>
      </c>
      <c r="E28" s="348" t="s">
        <v>125</v>
      </c>
      <c r="F28" s="88">
        <v>1.0</v>
      </c>
      <c r="G28" s="126">
        <v>72.5</v>
      </c>
      <c r="H28" s="90"/>
      <c r="I28" s="91"/>
      <c r="J28" s="109"/>
      <c r="K28" s="93"/>
      <c r="L28" s="94"/>
      <c r="M28" s="95"/>
      <c r="N28" s="96"/>
      <c r="O28" s="97"/>
      <c r="P28" s="299"/>
      <c r="Q28" s="99"/>
      <c r="R28" s="100"/>
      <c r="S28" s="226"/>
      <c r="T28" s="101"/>
      <c r="U28" s="247"/>
      <c r="V28" s="23">
        <f t="shared" si="2"/>
        <v>0</v>
      </c>
      <c r="W28" s="25">
        <f t="shared" si="3"/>
        <v>0</v>
      </c>
      <c r="X28" s="228">
        <f t="shared" si="4"/>
        <v>0</v>
      </c>
      <c r="Y28" s="228"/>
      <c r="Z28" s="228"/>
      <c r="AA28" s="228"/>
      <c r="AB28" s="228"/>
      <c r="AC28" s="228"/>
      <c r="AD28" s="228">
        <f t="shared" si="30"/>
        <v>0</v>
      </c>
      <c r="AE28" s="228"/>
      <c r="AF28" s="104"/>
      <c r="AG28" s="228"/>
      <c r="AH28" s="228"/>
      <c r="AI28" s="228"/>
      <c r="AJ28" s="228"/>
      <c r="AK28" s="228"/>
      <c r="AL28" s="228"/>
      <c r="AM28" s="228"/>
      <c r="AN28" s="228"/>
      <c r="AO28" s="228">
        <v>1.0</v>
      </c>
      <c r="AP28" s="228"/>
      <c r="AQ28" s="228"/>
      <c r="AR28" s="228"/>
      <c r="AS28" s="228"/>
      <c r="AT28" s="228"/>
      <c r="AU28" s="228"/>
      <c r="AV28" s="228"/>
      <c r="AW28" s="228"/>
      <c r="AX28" s="228">
        <v>4.0</v>
      </c>
      <c r="AY28" s="104"/>
      <c r="AZ28" s="228" t="str">
        <f t="shared" ref="AZ28:BQ28" si="33">IF(AG28="","",$X28*AG28)</f>
        <v/>
      </c>
      <c r="BA28" s="228" t="str">
        <f t="shared" si="33"/>
        <v/>
      </c>
      <c r="BB28" s="228" t="str">
        <f t="shared" si="33"/>
        <v/>
      </c>
      <c r="BC28" s="228" t="str">
        <f t="shared" si="33"/>
        <v/>
      </c>
      <c r="BD28" s="228" t="str">
        <f t="shared" si="33"/>
        <v/>
      </c>
      <c r="BE28" s="228" t="str">
        <f t="shared" si="33"/>
        <v/>
      </c>
      <c r="BF28" s="228" t="str">
        <f t="shared" si="33"/>
        <v/>
      </c>
      <c r="BG28" s="228" t="str">
        <f t="shared" si="33"/>
        <v/>
      </c>
      <c r="BH28" s="228">
        <f t="shared" si="33"/>
        <v>0</v>
      </c>
      <c r="BI28" s="228" t="str">
        <f t="shared" si="33"/>
        <v/>
      </c>
      <c r="BJ28" s="228" t="str">
        <f t="shared" si="33"/>
        <v/>
      </c>
      <c r="BK28" s="228" t="str">
        <f t="shared" si="33"/>
        <v/>
      </c>
      <c r="BL28" s="228" t="str">
        <f t="shared" si="33"/>
        <v/>
      </c>
      <c r="BM28" s="228" t="str">
        <f t="shared" si="33"/>
        <v/>
      </c>
      <c r="BN28" s="228" t="str">
        <f t="shared" si="33"/>
        <v/>
      </c>
      <c r="BO28" s="228" t="str">
        <f t="shared" si="33"/>
        <v/>
      </c>
      <c r="BP28" s="228" t="str">
        <f t="shared" si="33"/>
        <v/>
      </c>
      <c r="BQ28" s="228">
        <f t="shared" si="33"/>
        <v>0</v>
      </c>
    </row>
    <row r="29" ht="16.5" customHeight="1">
      <c r="A29" s="107"/>
      <c r="B29" s="350" t="s">
        <v>549</v>
      </c>
      <c r="C29" s="348" t="s">
        <v>74</v>
      </c>
      <c r="D29" s="351"/>
      <c r="E29" s="348" t="s">
        <v>125</v>
      </c>
      <c r="F29" s="88">
        <v>1.0</v>
      </c>
      <c r="G29" s="126">
        <v>100.0</v>
      </c>
      <c r="H29" s="90"/>
      <c r="I29" s="91"/>
      <c r="J29" s="109"/>
      <c r="K29" s="93"/>
      <c r="L29" s="94"/>
      <c r="M29" s="95"/>
      <c r="N29" s="96"/>
      <c r="O29" s="97"/>
      <c r="P29" s="299"/>
      <c r="Q29" s="99"/>
      <c r="R29" s="100"/>
      <c r="S29" s="349"/>
      <c r="T29" s="101"/>
      <c r="U29" s="94"/>
      <c r="V29" s="23">
        <f t="shared" si="2"/>
        <v>0</v>
      </c>
      <c r="W29" s="25">
        <f t="shared" si="3"/>
        <v>0</v>
      </c>
      <c r="X29" s="228">
        <f t="shared" si="4"/>
        <v>0</v>
      </c>
      <c r="Y29" s="228"/>
      <c r="Z29" s="228"/>
      <c r="AA29" s="228"/>
      <c r="AB29" s="228"/>
      <c r="AC29" s="228"/>
      <c r="AD29" s="228">
        <f t="shared" si="30"/>
        <v>0</v>
      </c>
      <c r="AE29" s="228"/>
      <c r="AF29" s="104"/>
      <c r="AG29" s="228"/>
      <c r="AH29" s="228"/>
      <c r="AI29" s="228"/>
      <c r="AJ29" s="228"/>
      <c r="AK29" s="228"/>
      <c r="AL29" s="228"/>
      <c r="AM29" s="228"/>
      <c r="AN29" s="228"/>
      <c r="AO29" s="228">
        <v>1.0</v>
      </c>
      <c r="AP29" s="228"/>
      <c r="AQ29" s="228"/>
      <c r="AR29" s="228"/>
      <c r="AS29" s="228"/>
      <c r="AT29" s="228"/>
      <c r="AU29" s="228"/>
      <c r="AV29" s="228"/>
      <c r="AW29" s="228"/>
      <c r="AX29" s="228">
        <v>4.0</v>
      </c>
      <c r="AY29" s="104"/>
      <c r="AZ29" s="228" t="str">
        <f t="shared" ref="AZ29:BQ29" si="34">IF(AG29="","",$X29*AG29)</f>
        <v/>
      </c>
      <c r="BA29" s="228" t="str">
        <f t="shared" si="34"/>
        <v/>
      </c>
      <c r="BB29" s="228" t="str">
        <f t="shared" si="34"/>
        <v/>
      </c>
      <c r="BC29" s="228" t="str">
        <f t="shared" si="34"/>
        <v/>
      </c>
      <c r="BD29" s="228" t="str">
        <f t="shared" si="34"/>
        <v/>
      </c>
      <c r="BE29" s="228" t="str">
        <f t="shared" si="34"/>
        <v/>
      </c>
      <c r="BF29" s="228" t="str">
        <f t="shared" si="34"/>
        <v/>
      </c>
      <c r="BG29" s="228" t="str">
        <f t="shared" si="34"/>
        <v/>
      </c>
      <c r="BH29" s="228">
        <f t="shared" si="34"/>
        <v>0</v>
      </c>
      <c r="BI29" s="228" t="str">
        <f t="shared" si="34"/>
        <v/>
      </c>
      <c r="BJ29" s="228" t="str">
        <f t="shared" si="34"/>
        <v/>
      </c>
      <c r="BK29" s="228" t="str">
        <f t="shared" si="34"/>
        <v/>
      </c>
      <c r="BL29" s="228" t="str">
        <f t="shared" si="34"/>
        <v/>
      </c>
      <c r="BM29" s="228" t="str">
        <f t="shared" si="34"/>
        <v/>
      </c>
      <c r="BN29" s="228" t="str">
        <f t="shared" si="34"/>
        <v/>
      </c>
      <c r="BO29" s="228" t="str">
        <f t="shared" si="34"/>
        <v/>
      </c>
      <c r="BP29" s="228" t="str">
        <f t="shared" si="34"/>
        <v/>
      </c>
      <c r="BQ29" s="228">
        <f t="shared" si="34"/>
        <v>0</v>
      </c>
    </row>
    <row r="30" ht="16.5" customHeight="1">
      <c r="A30" s="107"/>
      <c r="B30" s="350" t="s">
        <v>550</v>
      </c>
      <c r="C30" s="348" t="s">
        <v>74</v>
      </c>
      <c r="D30" s="140" t="s">
        <v>120</v>
      </c>
      <c r="E30" s="348" t="s">
        <v>125</v>
      </c>
      <c r="F30" s="88">
        <v>1.0</v>
      </c>
      <c r="G30" s="126">
        <v>72.5</v>
      </c>
      <c r="H30" s="90"/>
      <c r="I30" s="91"/>
      <c r="J30" s="109"/>
      <c r="K30" s="93"/>
      <c r="L30" s="94"/>
      <c r="M30" s="95"/>
      <c r="N30" s="96"/>
      <c r="O30" s="97"/>
      <c r="P30" s="299"/>
      <c r="Q30" s="99"/>
      <c r="R30" s="100"/>
      <c r="S30" s="226"/>
      <c r="T30" s="101"/>
      <c r="U30" s="247"/>
      <c r="V30" s="23">
        <f t="shared" si="2"/>
        <v>0</v>
      </c>
      <c r="W30" s="25">
        <f t="shared" si="3"/>
        <v>0</v>
      </c>
      <c r="X30" s="228">
        <f t="shared" si="4"/>
        <v>0</v>
      </c>
      <c r="Y30" s="228"/>
      <c r="Z30" s="228"/>
      <c r="AA30" s="228"/>
      <c r="AB30" s="228"/>
      <c r="AC30" s="228"/>
      <c r="AD30" s="228">
        <f t="shared" si="30"/>
        <v>0</v>
      </c>
      <c r="AE30" s="228"/>
      <c r="AF30" s="104"/>
      <c r="AG30" s="228"/>
      <c r="AH30" s="228"/>
      <c r="AI30" s="228"/>
      <c r="AJ30" s="228"/>
      <c r="AK30" s="228"/>
      <c r="AL30" s="228"/>
      <c r="AM30" s="228"/>
      <c r="AN30" s="228"/>
      <c r="AO30" s="228">
        <v>1.0</v>
      </c>
      <c r="AP30" s="228"/>
      <c r="AQ30" s="228"/>
      <c r="AR30" s="228"/>
      <c r="AS30" s="228"/>
      <c r="AT30" s="228"/>
      <c r="AU30" s="228"/>
      <c r="AV30" s="228"/>
      <c r="AW30" s="228"/>
      <c r="AX30" s="228">
        <v>4.0</v>
      </c>
      <c r="AY30" s="104"/>
      <c r="AZ30" s="228" t="str">
        <f t="shared" ref="AZ30:BQ30" si="35">IF(AG30="","",$X30*AG30)</f>
        <v/>
      </c>
      <c r="BA30" s="228" t="str">
        <f t="shared" si="35"/>
        <v/>
      </c>
      <c r="BB30" s="228" t="str">
        <f t="shared" si="35"/>
        <v/>
      </c>
      <c r="BC30" s="228" t="str">
        <f t="shared" si="35"/>
        <v/>
      </c>
      <c r="BD30" s="228" t="str">
        <f t="shared" si="35"/>
        <v/>
      </c>
      <c r="BE30" s="228" t="str">
        <f t="shared" si="35"/>
        <v/>
      </c>
      <c r="BF30" s="228" t="str">
        <f t="shared" si="35"/>
        <v/>
      </c>
      <c r="BG30" s="228" t="str">
        <f t="shared" si="35"/>
        <v/>
      </c>
      <c r="BH30" s="228">
        <f t="shared" si="35"/>
        <v>0</v>
      </c>
      <c r="BI30" s="228" t="str">
        <f t="shared" si="35"/>
        <v/>
      </c>
      <c r="BJ30" s="228" t="str">
        <f t="shared" si="35"/>
        <v/>
      </c>
      <c r="BK30" s="228" t="str">
        <f t="shared" si="35"/>
        <v/>
      </c>
      <c r="BL30" s="228" t="str">
        <f t="shared" si="35"/>
        <v/>
      </c>
      <c r="BM30" s="228" t="str">
        <f t="shared" si="35"/>
        <v/>
      </c>
      <c r="BN30" s="228" t="str">
        <f t="shared" si="35"/>
        <v/>
      </c>
      <c r="BO30" s="228" t="str">
        <f t="shared" si="35"/>
        <v/>
      </c>
      <c r="BP30" s="228" t="str">
        <f t="shared" si="35"/>
        <v/>
      </c>
      <c r="BQ30" s="228">
        <f t="shared" si="35"/>
        <v>0</v>
      </c>
    </row>
    <row r="31" ht="18.0" customHeight="1">
      <c r="A31" s="107"/>
      <c r="B31" s="350" t="s">
        <v>551</v>
      </c>
      <c r="C31" s="348" t="s">
        <v>74</v>
      </c>
      <c r="D31" s="351"/>
      <c r="E31" s="348" t="s">
        <v>125</v>
      </c>
      <c r="F31" s="88">
        <v>1.0</v>
      </c>
      <c r="G31" s="126">
        <v>100.0</v>
      </c>
      <c r="H31" s="90"/>
      <c r="I31" s="91"/>
      <c r="J31" s="109"/>
      <c r="K31" s="93"/>
      <c r="L31" s="94"/>
      <c r="M31" s="95"/>
      <c r="N31" s="96"/>
      <c r="O31" s="97"/>
      <c r="P31" s="299"/>
      <c r="Q31" s="99"/>
      <c r="R31" s="100"/>
      <c r="S31" s="349"/>
      <c r="T31" s="101"/>
      <c r="U31" s="94"/>
      <c r="V31" s="23">
        <f t="shared" si="2"/>
        <v>0</v>
      </c>
      <c r="W31" s="25">
        <f t="shared" si="3"/>
        <v>0</v>
      </c>
      <c r="X31" s="228">
        <f t="shared" si="4"/>
        <v>0</v>
      </c>
      <c r="Y31" s="228"/>
      <c r="Z31" s="228"/>
      <c r="AA31" s="228"/>
      <c r="AB31" s="228"/>
      <c r="AC31" s="228"/>
      <c r="AD31" s="228">
        <f t="shared" si="30"/>
        <v>0</v>
      </c>
      <c r="AE31" s="228"/>
      <c r="AF31" s="104"/>
      <c r="AG31" s="228"/>
      <c r="AH31" s="228"/>
      <c r="AI31" s="228"/>
      <c r="AJ31" s="228"/>
      <c r="AK31" s="228"/>
      <c r="AL31" s="228"/>
      <c r="AM31" s="228"/>
      <c r="AN31" s="228">
        <v>1.0</v>
      </c>
      <c r="AO31" s="228"/>
      <c r="AP31" s="228"/>
      <c r="AQ31" s="228"/>
      <c r="AR31" s="228"/>
      <c r="AS31" s="228"/>
      <c r="AT31" s="228"/>
      <c r="AU31" s="228"/>
      <c r="AV31" s="228"/>
      <c r="AW31" s="228"/>
      <c r="AX31" s="228">
        <v>4.0</v>
      </c>
      <c r="AY31" s="104"/>
      <c r="AZ31" s="228" t="str">
        <f t="shared" ref="AZ31:BQ31" si="36">IF(AG31="","",$X31*AG31)</f>
        <v/>
      </c>
      <c r="BA31" s="228" t="str">
        <f t="shared" si="36"/>
        <v/>
      </c>
      <c r="BB31" s="228" t="str">
        <f t="shared" si="36"/>
        <v/>
      </c>
      <c r="BC31" s="228" t="str">
        <f t="shared" si="36"/>
        <v/>
      </c>
      <c r="BD31" s="228" t="str">
        <f t="shared" si="36"/>
        <v/>
      </c>
      <c r="BE31" s="228" t="str">
        <f t="shared" si="36"/>
        <v/>
      </c>
      <c r="BF31" s="228" t="str">
        <f t="shared" si="36"/>
        <v/>
      </c>
      <c r="BG31" s="228">
        <f t="shared" si="36"/>
        <v>0</v>
      </c>
      <c r="BH31" s="228" t="str">
        <f t="shared" si="36"/>
        <v/>
      </c>
      <c r="BI31" s="228" t="str">
        <f t="shared" si="36"/>
        <v/>
      </c>
      <c r="BJ31" s="228" t="str">
        <f t="shared" si="36"/>
        <v/>
      </c>
      <c r="BK31" s="228" t="str">
        <f t="shared" si="36"/>
        <v/>
      </c>
      <c r="BL31" s="228" t="str">
        <f t="shared" si="36"/>
        <v/>
      </c>
      <c r="BM31" s="228" t="str">
        <f t="shared" si="36"/>
        <v/>
      </c>
      <c r="BN31" s="228" t="str">
        <f t="shared" si="36"/>
        <v/>
      </c>
      <c r="BO31" s="228" t="str">
        <f t="shared" si="36"/>
        <v/>
      </c>
      <c r="BP31" s="228" t="str">
        <f t="shared" si="36"/>
        <v/>
      </c>
      <c r="BQ31" s="228">
        <f t="shared" si="36"/>
        <v>0</v>
      </c>
    </row>
    <row r="32" ht="18.0" customHeight="1">
      <c r="A32" s="107"/>
      <c r="B32" s="350" t="s">
        <v>552</v>
      </c>
      <c r="C32" s="348" t="s">
        <v>74</v>
      </c>
      <c r="D32" s="140" t="s">
        <v>120</v>
      </c>
      <c r="E32" s="348" t="s">
        <v>125</v>
      </c>
      <c r="F32" s="88">
        <v>1.0</v>
      </c>
      <c r="G32" s="126">
        <v>72.5</v>
      </c>
      <c r="H32" s="90"/>
      <c r="I32" s="91"/>
      <c r="J32" s="109"/>
      <c r="K32" s="93"/>
      <c r="L32" s="94"/>
      <c r="M32" s="95"/>
      <c r="N32" s="96"/>
      <c r="O32" s="97"/>
      <c r="P32" s="299"/>
      <c r="Q32" s="99"/>
      <c r="R32" s="100"/>
      <c r="S32" s="226"/>
      <c r="T32" s="101"/>
      <c r="U32" s="247"/>
      <c r="V32" s="23">
        <f t="shared" si="2"/>
        <v>0</v>
      </c>
      <c r="W32" s="25">
        <f t="shared" si="3"/>
        <v>0</v>
      </c>
      <c r="X32" s="228">
        <f t="shared" si="4"/>
        <v>0</v>
      </c>
      <c r="Y32" s="228"/>
      <c r="Z32" s="228"/>
      <c r="AA32" s="228"/>
      <c r="AB32" s="228"/>
      <c r="AC32" s="228"/>
      <c r="AD32" s="228">
        <f t="shared" si="30"/>
        <v>0</v>
      </c>
      <c r="AE32" s="228"/>
      <c r="AF32" s="104"/>
      <c r="AG32" s="228"/>
      <c r="AH32" s="228"/>
      <c r="AI32" s="228"/>
      <c r="AJ32" s="228"/>
      <c r="AK32" s="228"/>
      <c r="AL32" s="228"/>
      <c r="AM32" s="228"/>
      <c r="AN32" s="228">
        <v>1.0</v>
      </c>
      <c r="AO32" s="228"/>
      <c r="AP32" s="228"/>
      <c r="AQ32" s="228"/>
      <c r="AR32" s="228"/>
      <c r="AS32" s="228"/>
      <c r="AT32" s="228"/>
      <c r="AU32" s="228"/>
      <c r="AV32" s="228"/>
      <c r="AW32" s="228"/>
      <c r="AX32" s="228">
        <v>4.0</v>
      </c>
      <c r="AY32" s="104"/>
      <c r="AZ32" s="228" t="str">
        <f t="shared" ref="AZ32:BQ32" si="37">IF(AG32="","",$X32*AG32)</f>
        <v/>
      </c>
      <c r="BA32" s="228" t="str">
        <f t="shared" si="37"/>
        <v/>
      </c>
      <c r="BB32" s="228" t="str">
        <f t="shared" si="37"/>
        <v/>
      </c>
      <c r="BC32" s="228" t="str">
        <f t="shared" si="37"/>
        <v/>
      </c>
      <c r="BD32" s="228" t="str">
        <f t="shared" si="37"/>
        <v/>
      </c>
      <c r="BE32" s="228" t="str">
        <f t="shared" si="37"/>
        <v/>
      </c>
      <c r="BF32" s="228" t="str">
        <f t="shared" si="37"/>
        <v/>
      </c>
      <c r="BG32" s="228">
        <f t="shared" si="37"/>
        <v>0</v>
      </c>
      <c r="BH32" s="228" t="str">
        <f t="shared" si="37"/>
        <v/>
      </c>
      <c r="BI32" s="228" t="str">
        <f t="shared" si="37"/>
        <v/>
      </c>
      <c r="BJ32" s="228" t="str">
        <f t="shared" si="37"/>
        <v/>
      </c>
      <c r="BK32" s="228" t="str">
        <f t="shared" si="37"/>
        <v/>
      </c>
      <c r="BL32" s="228" t="str">
        <f t="shared" si="37"/>
        <v/>
      </c>
      <c r="BM32" s="228" t="str">
        <f t="shared" si="37"/>
        <v/>
      </c>
      <c r="BN32" s="228" t="str">
        <f t="shared" si="37"/>
        <v/>
      </c>
      <c r="BO32" s="228" t="str">
        <f t="shared" si="37"/>
        <v/>
      </c>
      <c r="BP32" s="228" t="str">
        <f t="shared" si="37"/>
        <v/>
      </c>
      <c r="BQ32" s="228">
        <f t="shared" si="37"/>
        <v>0</v>
      </c>
    </row>
    <row r="33" ht="17.25" customHeight="1">
      <c r="A33" s="107"/>
      <c r="B33" s="350" t="s">
        <v>553</v>
      </c>
      <c r="C33" s="348" t="s">
        <v>75</v>
      </c>
      <c r="D33" s="351"/>
      <c r="E33" s="348" t="s">
        <v>516</v>
      </c>
      <c r="F33" s="88">
        <v>1.0</v>
      </c>
      <c r="G33" s="126">
        <v>230.0</v>
      </c>
      <c r="H33" s="90"/>
      <c r="I33" s="91"/>
      <c r="J33" s="109"/>
      <c r="K33" s="93"/>
      <c r="L33" s="94"/>
      <c r="M33" s="95"/>
      <c r="N33" s="96"/>
      <c r="O33" s="97"/>
      <c r="P33" s="299"/>
      <c r="Q33" s="99"/>
      <c r="R33" s="100"/>
      <c r="S33" s="349"/>
      <c r="T33" s="101"/>
      <c r="U33" s="94"/>
      <c r="V33" s="23">
        <f t="shared" si="2"/>
        <v>0</v>
      </c>
      <c r="W33" s="25">
        <f t="shared" si="3"/>
        <v>0</v>
      </c>
      <c r="X33" s="228">
        <f t="shared" si="4"/>
        <v>0</v>
      </c>
      <c r="Y33" s="228"/>
      <c r="Z33" s="228"/>
      <c r="AA33" s="228"/>
      <c r="AB33" s="228"/>
      <c r="AC33" s="228"/>
      <c r="AD33" s="228"/>
      <c r="AE33" s="228">
        <f t="shared" ref="AE33:AE36" si="39">$X33*1</f>
        <v>0</v>
      </c>
      <c r="AF33" s="104"/>
      <c r="AG33" s="228"/>
      <c r="AH33" s="228"/>
      <c r="AI33" s="228"/>
      <c r="AJ33" s="228"/>
      <c r="AK33" s="228"/>
      <c r="AL33" s="228"/>
      <c r="AM33" s="228"/>
      <c r="AN33" s="228">
        <v>1.0</v>
      </c>
      <c r="AO33" s="228"/>
      <c r="AP33" s="228"/>
      <c r="AQ33" s="228"/>
      <c r="AR33" s="228"/>
      <c r="AS33" s="228"/>
      <c r="AT33" s="228"/>
      <c r="AU33" s="228"/>
      <c r="AV33" s="228"/>
      <c r="AW33" s="228"/>
      <c r="AX33" s="228">
        <v>5.0</v>
      </c>
      <c r="AY33" s="104"/>
      <c r="AZ33" s="228" t="str">
        <f t="shared" ref="AZ33:BQ33" si="38">IF(AG33="","",$X33*AG33)</f>
        <v/>
      </c>
      <c r="BA33" s="228" t="str">
        <f t="shared" si="38"/>
        <v/>
      </c>
      <c r="BB33" s="228" t="str">
        <f t="shared" si="38"/>
        <v/>
      </c>
      <c r="BC33" s="228" t="str">
        <f t="shared" si="38"/>
        <v/>
      </c>
      <c r="BD33" s="228" t="str">
        <f t="shared" si="38"/>
        <v/>
      </c>
      <c r="BE33" s="228" t="str">
        <f t="shared" si="38"/>
        <v/>
      </c>
      <c r="BF33" s="228" t="str">
        <f t="shared" si="38"/>
        <v/>
      </c>
      <c r="BG33" s="228">
        <f t="shared" si="38"/>
        <v>0</v>
      </c>
      <c r="BH33" s="228" t="str">
        <f t="shared" si="38"/>
        <v/>
      </c>
      <c r="BI33" s="228" t="str">
        <f t="shared" si="38"/>
        <v/>
      </c>
      <c r="BJ33" s="228" t="str">
        <f t="shared" si="38"/>
        <v/>
      </c>
      <c r="BK33" s="228" t="str">
        <f t="shared" si="38"/>
        <v/>
      </c>
      <c r="BL33" s="228" t="str">
        <f t="shared" si="38"/>
        <v/>
      </c>
      <c r="BM33" s="228" t="str">
        <f t="shared" si="38"/>
        <v/>
      </c>
      <c r="BN33" s="228" t="str">
        <f t="shared" si="38"/>
        <v/>
      </c>
      <c r="BO33" s="228" t="str">
        <f t="shared" si="38"/>
        <v/>
      </c>
      <c r="BP33" s="228" t="str">
        <f t="shared" si="38"/>
        <v/>
      </c>
      <c r="BQ33" s="228">
        <f t="shared" si="38"/>
        <v>0</v>
      </c>
    </row>
    <row r="34" ht="18.0" customHeight="1">
      <c r="A34" s="107"/>
      <c r="B34" s="350" t="s">
        <v>554</v>
      </c>
      <c r="C34" s="348" t="s">
        <v>75</v>
      </c>
      <c r="D34" s="351"/>
      <c r="E34" s="348" t="s">
        <v>516</v>
      </c>
      <c r="F34" s="88">
        <v>1.0</v>
      </c>
      <c r="G34" s="126">
        <v>185.0</v>
      </c>
      <c r="H34" s="90"/>
      <c r="I34" s="91"/>
      <c r="J34" s="109"/>
      <c r="K34" s="93"/>
      <c r="L34" s="94"/>
      <c r="M34" s="95"/>
      <c r="N34" s="96"/>
      <c r="O34" s="97"/>
      <c r="P34" s="299"/>
      <c r="Q34" s="99"/>
      <c r="R34" s="100"/>
      <c r="S34" s="349"/>
      <c r="T34" s="101"/>
      <c r="U34" s="94"/>
      <c r="V34" s="23">
        <f t="shared" si="2"/>
        <v>0</v>
      </c>
      <c r="W34" s="25">
        <f t="shared" si="3"/>
        <v>0</v>
      </c>
      <c r="X34" s="228">
        <f t="shared" si="4"/>
        <v>0</v>
      </c>
      <c r="Y34" s="228"/>
      <c r="Z34" s="228"/>
      <c r="AA34" s="228"/>
      <c r="AB34" s="228"/>
      <c r="AC34" s="228"/>
      <c r="AD34" s="228"/>
      <c r="AE34" s="228">
        <f t="shared" si="39"/>
        <v>0</v>
      </c>
      <c r="AF34" s="104"/>
      <c r="AG34" s="228"/>
      <c r="AH34" s="228"/>
      <c r="AI34" s="228"/>
      <c r="AJ34" s="228"/>
      <c r="AK34" s="228"/>
      <c r="AL34" s="228"/>
      <c r="AM34" s="228"/>
      <c r="AN34" s="228"/>
      <c r="AO34" s="228"/>
      <c r="AP34" s="228"/>
      <c r="AQ34" s="228"/>
      <c r="AR34" s="228"/>
      <c r="AS34" s="228"/>
      <c r="AT34" s="228"/>
      <c r="AU34" s="228"/>
      <c r="AV34" s="228"/>
      <c r="AW34" s="228"/>
      <c r="AX34" s="228">
        <v>5.0</v>
      </c>
      <c r="AY34" s="104"/>
      <c r="AZ34" s="228" t="str">
        <f t="shared" ref="AZ34:BQ34" si="40">IF(AG34="","",$X34*AG34)</f>
        <v/>
      </c>
      <c r="BA34" s="228" t="str">
        <f t="shared" si="40"/>
        <v/>
      </c>
      <c r="BB34" s="228" t="str">
        <f t="shared" si="40"/>
        <v/>
      </c>
      <c r="BC34" s="228" t="str">
        <f t="shared" si="40"/>
        <v/>
      </c>
      <c r="BD34" s="228" t="str">
        <f t="shared" si="40"/>
        <v/>
      </c>
      <c r="BE34" s="228" t="str">
        <f t="shared" si="40"/>
        <v/>
      </c>
      <c r="BF34" s="228" t="str">
        <f t="shared" si="40"/>
        <v/>
      </c>
      <c r="BG34" s="228" t="str">
        <f t="shared" si="40"/>
        <v/>
      </c>
      <c r="BH34" s="228" t="str">
        <f t="shared" si="40"/>
        <v/>
      </c>
      <c r="BI34" s="228" t="str">
        <f t="shared" si="40"/>
        <v/>
      </c>
      <c r="BJ34" s="228" t="str">
        <f t="shared" si="40"/>
        <v/>
      </c>
      <c r="BK34" s="228" t="str">
        <f t="shared" si="40"/>
        <v/>
      </c>
      <c r="BL34" s="228" t="str">
        <f t="shared" si="40"/>
        <v/>
      </c>
      <c r="BM34" s="228" t="str">
        <f t="shared" si="40"/>
        <v/>
      </c>
      <c r="BN34" s="228" t="str">
        <f t="shared" si="40"/>
        <v/>
      </c>
      <c r="BO34" s="228" t="str">
        <f t="shared" si="40"/>
        <v/>
      </c>
      <c r="BP34" s="228" t="str">
        <f t="shared" si="40"/>
        <v/>
      </c>
      <c r="BQ34" s="228">
        <f t="shared" si="40"/>
        <v>0</v>
      </c>
    </row>
    <row r="35" ht="17.25" customHeight="1">
      <c r="A35" s="107"/>
      <c r="B35" s="350" t="s">
        <v>555</v>
      </c>
      <c r="C35" s="348" t="s">
        <v>75</v>
      </c>
      <c r="D35" s="351"/>
      <c r="E35" s="348" t="s">
        <v>516</v>
      </c>
      <c r="F35" s="88">
        <v>1.0</v>
      </c>
      <c r="G35" s="126">
        <v>240.0</v>
      </c>
      <c r="H35" s="90"/>
      <c r="I35" s="91"/>
      <c r="J35" s="109"/>
      <c r="K35" s="93"/>
      <c r="L35" s="94"/>
      <c r="M35" s="95"/>
      <c r="N35" s="96"/>
      <c r="O35" s="97"/>
      <c r="P35" s="299"/>
      <c r="Q35" s="99"/>
      <c r="R35" s="100"/>
      <c r="S35" s="349"/>
      <c r="T35" s="101"/>
      <c r="U35" s="94"/>
      <c r="V35" s="23">
        <f t="shared" si="2"/>
        <v>0</v>
      </c>
      <c r="W35" s="25">
        <f t="shared" si="3"/>
        <v>0</v>
      </c>
      <c r="X35" s="228">
        <f t="shared" si="4"/>
        <v>0</v>
      </c>
      <c r="Y35" s="228"/>
      <c r="Z35" s="228"/>
      <c r="AA35" s="228"/>
      <c r="AB35" s="228"/>
      <c r="AC35" s="228"/>
      <c r="AD35" s="228"/>
      <c r="AE35" s="228">
        <f t="shared" si="39"/>
        <v>0</v>
      </c>
      <c r="AF35" s="104"/>
      <c r="AG35" s="228"/>
      <c r="AH35" s="228"/>
      <c r="AI35" s="228"/>
      <c r="AJ35" s="228"/>
      <c r="AK35" s="228"/>
      <c r="AL35" s="228"/>
      <c r="AM35" s="228"/>
      <c r="AN35" s="228"/>
      <c r="AO35" s="228"/>
      <c r="AP35" s="228"/>
      <c r="AQ35" s="228"/>
      <c r="AR35" s="228"/>
      <c r="AS35" s="228"/>
      <c r="AT35" s="228"/>
      <c r="AU35" s="228"/>
      <c r="AV35" s="228"/>
      <c r="AW35" s="228"/>
      <c r="AX35" s="228">
        <v>5.0</v>
      </c>
      <c r="AY35" s="104"/>
      <c r="AZ35" s="228" t="str">
        <f t="shared" ref="AZ35:BQ35" si="41">IF(AG35="","",$X35*AG35)</f>
        <v/>
      </c>
      <c r="BA35" s="228" t="str">
        <f t="shared" si="41"/>
        <v/>
      </c>
      <c r="BB35" s="228" t="str">
        <f t="shared" si="41"/>
        <v/>
      </c>
      <c r="BC35" s="228" t="str">
        <f t="shared" si="41"/>
        <v/>
      </c>
      <c r="BD35" s="228" t="str">
        <f t="shared" si="41"/>
        <v/>
      </c>
      <c r="BE35" s="228" t="str">
        <f t="shared" si="41"/>
        <v/>
      </c>
      <c r="BF35" s="228" t="str">
        <f t="shared" si="41"/>
        <v/>
      </c>
      <c r="BG35" s="228" t="str">
        <f t="shared" si="41"/>
        <v/>
      </c>
      <c r="BH35" s="228" t="str">
        <f t="shared" si="41"/>
        <v/>
      </c>
      <c r="BI35" s="228" t="str">
        <f t="shared" si="41"/>
        <v/>
      </c>
      <c r="BJ35" s="228" t="str">
        <f t="shared" si="41"/>
        <v/>
      </c>
      <c r="BK35" s="228" t="str">
        <f t="shared" si="41"/>
        <v/>
      </c>
      <c r="BL35" s="228" t="str">
        <f t="shared" si="41"/>
        <v/>
      </c>
      <c r="BM35" s="228" t="str">
        <f t="shared" si="41"/>
        <v/>
      </c>
      <c r="BN35" s="228" t="str">
        <f t="shared" si="41"/>
        <v/>
      </c>
      <c r="BO35" s="228" t="str">
        <f t="shared" si="41"/>
        <v/>
      </c>
      <c r="BP35" s="228" t="str">
        <f t="shared" si="41"/>
        <v/>
      </c>
      <c r="BQ35" s="228">
        <f t="shared" si="41"/>
        <v>0</v>
      </c>
    </row>
    <row r="36" ht="16.5" customHeight="1">
      <c r="A36" s="107"/>
      <c r="B36" s="350" t="s">
        <v>556</v>
      </c>
      <c r="C36" s="348" t="s">
        <v>75</v>
      </c>
      <c r="D36" s="351"/>
      <c r="E36" s="348" t="s">
        <v>516</v>
      </c>
      <c r="F36" s="88">
        <v>1.0</v>
      </c>
      <c r="G36" s="126">
        <v>185.0</v>
      </c>
      <c r="H36" s="90"/>
      <c r="I36" s="91"/>
      <c r="J36" s="109"/>
      <c r="K36" s="93"/>
      <c r="L36" s="94"/>
      <c r="M36" s="95"/>
      <c r="N36" s="96"/>
      <c r="O36" s="97"/>
      <c r="P36" s="299"/>
      <c r="Q36" s="99"/>
      <c r="R36" s="100"/>
      <c r="S36" s="349"/>
      <c r="T36" s="101"/>
      <c r="U36" s="94"/>
      <c r="V36" s="23">
        <f t="shared" si="2"/>
        <v>0</v>
      </c>
      <c r="W36" s="25">
        <f t="shared" si="3"/>
        <v>0</v>
      </c>
      <c r="X36" s="228">
        <f t="shared" si="4"/>
        <v>0</v>
      </c>
      <c r="Y36" s="228"/>
      <c r="Z36" s="228"/>
      <c r="AA36" s="228"/>
      <c r="AB36" s="228"/>
      <c r="AC36" s="228"/>
      <c r="AD36" s="228"/>
      <c r="AE36" s="228">
        <f t="shared" si="39"/>
        <v>0</v>
      </c>
      <c r="AF36" s="104"/>
      <c r="AG36" s="228"/>
      <c r="AH36" s="228"/>
      <c r="AI36" s="228"/>
      <c r="AJ36" s="228"/>
      <c r="AK36" s="228"/>
      <c r="AL36" s="228"/>
      <c r="AM36" s="228"/>
      <c r="AN36" s="228"/>
      <c r="AO36" s="228"/>
      <c r="AP36" s="228"/>
      <c r="AQ36" s="228"/>
      <c r="AR36" s="228"/>
      <c r="AS36" s="228"/>
      <c r="AT36" s="228"/>
      <c r="AU36" s="228"/>
      <c r="AV36" s="228"/>
      <c r="AW36" s="228"/>
      <c r="AX36" s="228">
        <v>5.0</v>
      </c>
      <c r="AY36" s="104"/>
      <c r="AZ36" s="228" t="str">
        <f t="shared" ref="AZ36:BQ36" si="42">IF(AG36="","",$X36*AG36)</f>
        <v/>
      </c>
      <c r="BA36" s="228" t="str">
        <f t="shared" si="42"/>
        <v/>
      </c>
      <c r="BB36" s="228" t="str">
        <f t="shared" si="42"/>
        <v/>
      </c>
      <c r="BC36" s="228" t="str">
        <f t="shared" si="42"/>
        <v/>
      </c>
      <c r="BD36" s="228" t="str">
        <f t="shared" si="42"/>
        <v/>
      </c>
      <c r="BE36" s="228" t="str">
        <f t="shared" si="42"/>
        <v/>
      </c>
      <c r="BF36" s="228" t="str">
        <f t="shared" si="42"/>
        <v/>
      </c>
      <c r="BG36" s="228" t="str">
        <f t="shared" si="42"/>
        <v/>
      </c>
      <c r="BH36" s="228" t="str">
        <f t="shared" si="42"/>
        <v/>
      </c>
      <c r="BI36" s="228" t="str">
        <f t="shared" si="42"/>
        <v/>
      </c>
      <c r="BJ36" s="228" t="str">
        <f t="shared" si="42"/>
        <v/>
      </c>
      <c r="BK36" s="228" t="str">
        <f t="shared" si="42"/>
        <v/>
      </c>
      <c r="BL36" s="228" t="str">
        <f t="shared" si="42"/>
        <v/>
      </c>
      <c r="BM36" s="228" t="str">
        <f t="shared" si="42"/>
        <v/>
      </c>
      <c r="BN36" s="228" t="str">
        <f t="shared" si="42"/>
        <v/>
      </c>
      <c r="BO36" s="228" t="str">
        <f t="shared" si="42"/>
        <v/>
      </c>
      <c r="BP36" s="228" t="str">
        <f t="shared" si="42"/>
        <v/>
      </c>
      <c r="BQ36" s="228">
        <f t="shared" si="42"/>
        <v>0</v>
      </c>
    </row>
    <row r="37" ht="15.75" customHeight="1">
      <c r="A37" s="107"/>
      <c r="B37" s="350" t="s">
        <v>557</v>
      </c>
      <c r="C37" s="348" t="s">
        <v>558</v>
      </c>
      <c r="D37" s="351"/>
      <c r="E37" s="348" t="s">
        <v>127</v>
      </c>
      <c r="F37" s="88">
        <v>6.0</v>
      </c>
      <c r="G37" s="126">
        <v>50.0</v>
      </c>
      <c r="H37" s="90"/>
      <c r="I37" s="91"/>
      <c r="J37" s="109"/>
      <c r="K37" s="93"/>
      <c r="L37" s="94"/>
      <c r="M37" s="95"/>
      <c r="N37" s="96"/>
      <c r="O37" s="97"/>
      <c r="P37" s="299"/>
      <c r="Q37" s="99"/>
      <c r="R37" s="100"/>
      <c r="S37" s="349"/>
      <c r="T37" s="101"/>
      <c r="U37" s="94"/>
      <c r="V37" s="23">
        <f t="shared" si="2"/>
        <v>0</v>
      </c>
      <c r="W37" s="25">
        <f t="shared" si="3"/>
        <v>0</v>
      </c>
      <c r="X37" s="228">
        <f t="shared" si="4"/>
        <v>0</v>
      </c>
      <c r="Y37" s="228"/>
      <c r="Z37" s="228">
        <f t="shared" ref="Z37:Z40" si="44">$X37*6</f>
        <v>0</v>
      </c>
      <c r="AA37" s="228"/>
      <c r="AB37" s="228"/>
      <c r="AC37" s="228"/>
      <c r="AD37" s="228"/>
      <c r="AE37" s="228"/>
      <c r="AF37" s="104"/>
      <c r="AG37" s="228"/>
      <c r="AH37" s="228"/>
      <c r="AI37" s="228"/>
      <c r="AJ37" s="228"/>
      <c r="AK37" s="228"/>
      <c r="AL37" s="228"/>
      <c r="AM37" s="228"/>
      <c r="AN37" s="228"/>
      <c r="AO37" s="228"/>
      <c r="AP37" s="228"/>
      <c r="AQ37" s="228"/>
      <c r="AR37" s="228"/>
      <c r="AS37" s="228"/>
      <c r="AT37" s="228"/>
      <c r="AU37" s="228"/>
      <c r="AV37" s="228"/>
      <c r="AW37" s="228"/>
      <c r="AX37" s="228"/>
      <c r="AY37" s="104"/>
      <c r="AZ37" s="228" t="str">
        <f t="shared" ref="AZ37:BQ37" si="43">IF(AG37="","",$X37*AG37)</f>
        <v/>
      </c>
      <c r="BA37" s="228" t="str">
        <f t="shared" si="43"/>
        <v/>
      </c>
      <c r="BB37" s="228" t="str">
        <f t="shared" si="43"/>
        <v/>
      </c>
      <c r="BC37" s="228" t="str">
        <f t="shared" si="43"/>
        <v/>
      </c>
      <c r="BD37" s="228" t="str">
        <f t="shared" si="43"/>
        <v/>
      </c>
      <c r="BE37" s="228" t="str">
        <f t="shared" si="43"/>
        <v/>
      </c>
      <c r="BF37" s="228" t="str">
        <f t="shared" si="43"/>
        <v/>
      </c>
      <c r="BG37" s="228" t="str">
        <f t="shared" si="43"/>
        <v/>
      </c>
      <c r="BH37" s="228" t="str">
        <f t="shared" si="43"/>
        <v/>
      </c>
      <c r="BI37" s="228" t="str">
        <f t="shared" si="43"/>
        <v/>
      </c>
      <c r="BJ37" s="228" t="str">
        <f t="shared" si="43"/>
        <v/>
      </c>
      <c r="BK37" s="228" t="str">
        <f t="shared" si="43"/>
        <v/>
      </c>
      <c r="BL37" s="228" t="str">
        <f t="shared" si="43"/>
        <v/>
      </c>
      <c r="BM37" s="228" t="str">
        <f t="shared" si="43"/>
        <v/>
      </c>
      <c r="BN37" s="228" t="str">
        <f t="shared" si="43"/>
        <v/>
      </c>
      <c r="BO37" s="228" t="str">
        <f t="shared" si="43"/>
        <v/>
      </c>
      <c r="BP37" s="228" t="str">
        <f t="shared" si="43"/>
        <v/>
      </c>
      <c r="BQ37" s="228" t="str">
        <f t="shared" si="43"/>
        <v/>
      </c>
    </row>
    <row r="38" ht="15.75" customHeight="1">
      <c r="A38" s="107"/>
      <c r="B38" s="350" t="s">
        <v>559</v>
      </c>
      <c r="C38" s="348" t="s">
        <v>558</v>
      </c>
      <c r="D38" s="140" t="s">
        <v>120</v>
      </c>
      <c r="E38" s="348" t="s">
        <v>127</v>
      </c>
      <c r="F38" s="88">
        <v>6.0</v>
      </c>
      <c r="G38" s="126">
        <v>37.5</v>
      </c>
      <c r="H38" s="90"/>
      <c r="I38" s="91"/>
      <c r="J38" s="109"/>
      <c r="K38" s="93"/>
      <c r="L38" s="94"/>
      <c r="M38" s="95"/>
      <c r="N38" s="96"/>
      <c r="O38" s="97"/>
      <c r="P38" s="299"/>
      <c r="Q38" s="99"/>
      <c r="R38" s="100"/>
      <c r="S38" s="226"/>
      <c r="T38" s="101"/>
      <c r="U38" s="247"/>
      <c r="V38" s="23">
        <f t="shared" si="2"/>
        <v>0</v>
      </c>
      <c r="W38" s="25">
        <f t="shared" si="3"/>
        <v>0</v>
      </c>
      <c r="X38" s="228">
        <f t="shared" si="4"/>
        <v>0</v>
      </c>
      <c r="Y38" s="228"/>
      <c r="Z38" s="228">
        <f t="shared" si="44"/>
        <v>0</v>
      </c>
      <c r="AA38" s="228"/>
      <c r="AB38" s="228"/>
      <c r="AC38" s="228"/>
      <c r="AD38" s="228"/>
      <c r="AE38" s="228"/>
      <c r="AF38" s="104"/>
      <c r="AG38" s="228"/>
      <c r="AH38" s="228"/>
      <c r="AI38" s="228"/>
      <c r="AJ38" s="228"/>
      <c r="AK38" s="228"/>
      <c r="AL38" s="228"/>
      <c r="AM38" s="228"/>
      <c r="AN38" s="228"/>
      <c r="AO38" s="228"/>
      <c r="AP38" s="228"/>
      <c r="AQ38" s="228"/>
      <c r="AR38" s="228"/>
      <c r="AS38" s="228"/>
      <c r="AT38" s="228"/>
      <c r="AU38" s="228"/>
      <c r="AV38" s="228"/>
      <c r="AW38" s="228"/>
      <c r="AX38" s="228"/>
      <c r="AY38" s="104"/>
      <c r="AZ38" s="228" t="str">
        <f t="shared" ref="AZ38:BQ38" si="45">IF(AG38="","",$X38*AG38)</f>
        <v/>
      </c>
      <c r="BA38" s="228" t="str">
        <f t="shared" si="45"/>
        <v/>
      </c>
      <c r="BB38" s="228" t="str">
        <f t="shared" si="45"/>
        <v/>
      </c>
      <c r="BC38" s="228" t="str">
        <f t="shared" si="45"/>
        <v/>
      </c>
      <c r="BD38" s="228" t="str">
        <f t="shared" si="45"/>
        <v/>
      </c>
      <c r="BE38" s="228" t="str">
        <f t="shared" si="45"/>
        <v/>
      </c>
      <c r="BF38" s="228" t="str">
        <f t="shared" si="45"/>
        <v/>
      </c>
      <c r="BG38" s="228" t="str">
        <f t="shared" si="45"/>
        <v/>
      </c>
      <c r="BH38" s="228" t="str">
        <f t="shared" si="45"/>
        <v/>
      </c>
      <c r="BI38" s="228" t="str">
        <f t="shared" si="45"/>
        <v/>
      </c>
      <c r="BJ38" s="228" t="str">
        <f t="shared" si="45"/>
        <v/>
      </c>
      <c r="BK38" s="228" t="str">
        <f t="shared" si="45"/>
        <v/>
      </c>
      <c r="BL38" s="228" t="str">
        <f t="shared" si="45"/>
        <v/>
      </c>
      <c r="BM38" s="228" t="str">
        <f t="shared" si="45"/>
        <v/>
      </c>
      <c r="BN38" s="228" t="str">
        <f t="shared" si="45"/>
        <v/>
      </c>
      <c r="BO38" s="228" t="str">
        <f t="shared" si="45"/>
        <v/>
      </c>
      <c r="BP38" s="228" t="str">
        <f t="shared" si="45"/>
        <v/>
      </c>
      <c r="BQ38" s="228" t="str">
        <f t="shared" si="45"/>
        <v/>
      </c>
    </row>
    <row r="39" ht="17.25" customHeight="1">
      <c r="A39" s="107"/>
      <c r="B39" s="350" t="s">
        <v>560</v>
      </c>
      <c r="C39" s="348" t="s">
        <v>558</v>
      </c>
      <c r="D39" s="351"/>
      <c r="E39" s="348" t="s">
        <v>127</v>
      </c>
      <c r="F39" s="88">
        <v>6.0</v>
      </c>
      <c r="G39" s="126">
        <v>55.0</v>
      </c>
      <c r="H39" s="90"/>
      <c r="I39" s="91"/>
      <c r="J39" s="109"/>
      <c r="K39" s="93"/>
      <c r="L39" s="94"/>
      <c r="M39" s="95"/>
      <c r="N39" s="96"/>
      <c r="O39" s="97"/>
      <c r="P39" s="299"/>
      <c r="Q39" s="99"/>
      <c r="R39" s="100"/>
      <c r="S39" s="349"/>
      <c r="T39" s="101"/>
      <c r="U39" s="94"/>
      <c r="V39" s="23">
        <f t="shared" si="2"/>
        <v>0</v>
      </c>
      <c r="W39" s="25">
        <f t="shared" si="3"/>
        <v>0</v>
      </c>
      <c r="X39" s="228">
        <f t="shared" si="4"/>
        <v>0</v>
      </c>
      <c r="Y39" s="228"/>
      <c r="Z39" s="228">
        <f t="shared" si="44"/>
        <v>0</v>
      </c>
      <c r="AA39" s="228"/>
      <c r="AB39" s="228"/>
      <c r="AC39" s="228"/>
      <c r="AD39" s="228"/>
      <c r="AE39" s="228"/>
      <c r="AF39" s="104"/>
      <c r="AG39" s="228"/>
      <c r="AH39" s="228"/>
      <c r="AI39" s="228"/>
      <c r="AJ39" s="228"/>
      <c r="AK39" s="228"/>
      <c r="AL39" s="228"/>
      <c r="AM39" s="228"/>
      <c r="AN39" s="228"/>
      <c r="AO39" s="228"/>
      <c r="AP39" s="228"/>
      <c r="AQ39" s="228"/>
      <c r="AR39" s="228"/>
      <c r="AS39" s="228"/>
      <c r="AT39" s="228"/>
      <c r="AU39" s="228"/>
      <c r="AV39" s="228"/>
      <c r="AW39" s="228"/>
      <c r="AX39" s="228"/>
      <c r="AY39" s="104"/>
      <c r="AZ39" s="228" t="str">
        <f t="shared" ref="AZ39:BQ39" si="46">IF(AG39="","",$X39*AG39)</f>
        <v/>
      </c>
      <c r="BA39" s="228" t="str">
        <f t="shared" si="46"/>
        <v/>
      </c>
      <c r="BB39" s="228" t="str">
        <f t="shared" si="46"/>
        <v/>
      </c>
      <c r="BC39" s="228" t="str">
        <f t="shared" si="46"/>
        <v/>
      </c>
      <c r="BD39" s="228" t="str">
        <f t="shared" si="46"/>
        <v/>
      </c>
      <c r="BE39" s="228" t="str">
        <f t="shared" si="46"/>
        <v/>
      </c>
      <c r="BF39" s="228" t="str">
        <f t="shared" si="46"/>
        <v/>
      </c>
      <c r="BG39" s="228" t="str">
        <f t="shared" si="46"/>
        <v/>
      </c>
      <c r="BH39" s="228" t="str">
        <f t="shared" si="46"/>
        <v/>
      </c>
      <c r="BI39" s="228" t="str">
        <f t="shared" si="46"/>
        <v/>
      </c>
      <c r="BJ39" s="228" t="str">
        <f t="shared" si="46"/>
        <v/>
      </c>
      <c r="BK39" s="228" t="str">
        <f t="shared" si="46"/>
        <v/>
      </c>
      <c r="BL39" s="228" t="str">
        <f t="shared" si="46"/>
        <v/>
      </c>
      <c r="BM39" s="228" t="str">
        <f t="shared" si="46"/>
        <v/>
      </c>
      <c r="BN39" s="228" t="str">
        <f t="shared" si="46"/>
        <v/>
      </c>
      <c r="BO39" s="228" t="str">
        <f t="shared" si="46"/>
        <v/>
      </c>
      <c r="BP39" s="228" t="str">
        <f t="shared" si="46"/>
        <v/>
      </c>
      <c r="BQ39" s="228" t="str">
        <f t="shared" si="46"/>
        <v/>
      </c>
    </row>
    <row r="40" ht="17.25" customHeight="1">
      <c r="A40" s="107"/>
      <c r="B40" s="350" t="s">
        <v>561</v>
      </c>
      <c r="C40" s="348" t="s">
        <v>558</v>
      </c>
      <c r="D40" s="140" t="s">
        <v>120</v>
      </c>
      <c r="E40" s="348" t="s">
        <v>127</v>
      </c>
      <c r="F40" s="88">
        <v>6.0</v>
      </c>
      <c r="G40" s="126">
        <v>40.0</v>
      </c>
      <c r="H40" s="90"/>
      <c r="I40" s="91"/>
      <c r="J40" s="109"/>
      <c r="K40" s="93"/>
      <c r="L40" s="94"/>
      <c r="M40" s="95"/>
      <c r="N40" s="96"/>
      <c r="O40" s="97"/>
      <c r="P40" s="299"/>
      <c r="Q40" s="99"/>
      <c r="R40" s="100"/>
      <c r="S40" s="226"/>
      <c r="T40" s="101"/>
      <c r="U40" s="247"/>
      <c r="V40" s="23">
        <f t="shared" si="2"/>
        <v>0</v>
      </c>
      <c r="W40" s="25">
        <f t="shared" si="3"/>
        <v>0</v>
      </c>
      <c r="X40" s="228">
        <f t="shared" si="4"/>
        <v>0</v>
      </c>
      <c r="Y40" s="228"/>
      <c r="Z40" s="228">
        <f t="shared" si="44"/>
        <v>0</v>
      </c>
      <c r="AA40" s="228"/>
      <c r="AB40" s="228"/>
      <c r="AC40" s="228"/>
      <c r="AD40" s="228"/>
      <c r="AE40" s="228"/>
      <c r="AF40" s="104"/>
      <c r="AG40" s="228"/>
      <c r="AH40" s="228"/>
      <c r="AI40" s="228"/>
      <c r="AJ40" s="228"/>
      <c r="AK40" s="228"/>
      <c r="AL40" s="228"/>
      <c r="AM40" s="228"/>
      <c r="AN40" s="228"/>
      <c r="AO40" s="228"/>
      <c r="AP40" s="228"/>
      <c r="AQ40" s="228"/>
      <c r="AR40" s="228"/>
      <c r="AS40" s="228"/>
      <c r="AT40" s="228"/>
      <c r="AU40" s="228"/>
      <c r="AV40" s="228"/>
      <c r="AW40" s="228"/>
      <c r="AX40" s="228"/>
      <c r="AY40" s="104"/>
      <c r="AZ40" s="228" t="str">
        <f t="shared" ref="AZ40:BQ40" si="47">IF(AG40="","",$X40*AG40)</f>
        <v/>
      </c>
      <c r="BA40" s="228" t="str">
        <f t="shared" si="47"/>
        <v/>
      </c>
      <c r="BB40" s="228" t="str">
        <f t="shared" si="47"/>
        <v/>
      </c>
      <c r="BC40" s="228" t="str">
        <f t="shared" si="47"/>
        <v/>
      </c>
      <c r="BD40" s="228" t="str">
        <f t="shared" si="47"/>
        <v/>
      </c>
      <c r="BE40" s="228" t="str">
        <f t="shared" si="47"/>
        <v/>
      </c>
      <c r="BF40" s="228" t="str">
        <f t="shared" si="47"/>
        <v/>
      </c>
      <c r="BG40" s="228" t="str">
        <f t="shared" si="47"/>
        <v/>
      </c>
      <c r="BH40" s="228" t="str">
        <f t="shared" si="47"/>
        <v/>
      </c>
      <c r="BI40" s="228" t="str">
        <f t="shared" si="47"/>
        <v/>
      </c>
      <c r="BJ40" s="228" t="str">
        <f t="shared" si="47"/>
        <v/>
      </c>
      <c r="BK40" s="228" t="str">
        <f t="shared" si="47"/>
        <v/>
      </c>
      <c r="BL40" s="228" t="str">
        <f t="shared" si="47"/>
        <v/>
      </c>
      <c r="BM40" s="228" t="str">
        <f t="shared" si="47"/>
        <v/>
      </c>
      <c r="BN40" s="228" t="str">
        <f t="shared" si="47"/>
        <v/>
      </c>
      <c r="BO40" s="228" t="str">
        <f t="shared" si="47"/>
        <v/>
      </c>
      <c r="BP40" s="228" t="str">
        <f t="shared" si="47"/>
        <v/>
      </c>
      <c r="BQ40" s="228" t="str">
        <f t="shared" si="47"/>
        <v/>
      </c>
    </row>
    <row r="41" ht="15.75" customHeight="1">
      <c r="A41" s="107"/>
      <c r="B41" s="350" t="s">
        <v>562</v>
      </c>
      <c r="C41" s="348" t="s">
        <v>75</v>
      </c>
      <c r="D41" s="351"/>
      <c r="E41" s="348" t="s">
        <v>125</v>
      </c>
      <c r="F41" s="88">
        <v>4.0</v>
      </c>
      <c r="G41" s="126">
        <v>260.0</v>
      </c>
      <c r="H41" s="90"/>
      <c r="I41" s="91"/>
      <c r="J41" s="109"/>
      <c r="K41" s="93"/>
      <c r="L41" s="94"/>
      <c r="M41" s="95"/>
      <c r="N41" s="96"/>
      <c r="O41" s="97"/>
      <c r="P41" s="299"/>
      <c r="Q41" s="99"/>
      <c r="R41" s="100"/>
      <c r="S41" s="349"/>
      <c r="T41" s="101"/>
      <c r="U41" s="94"/>
      <c r="V41" s="23">
        <f t="shared" si="2"/>
        <v>0</v>
      </c>
      <c r="W41" s="25">
        <f t="shared" si="3"/>
        <v>0</v>
      </c>
      <c r="X41" s="228">
        <f t="shared" si="4"/>
        <v>0</v>
      </c>
      <c r="Y41" s="228"/>
      <c r="Z41" s="228"/>
      <c r="AA41" s="228"/>
      <c r="AB41" s="228"/>
      <c r="AC41" s="228">
        <f>$X41*4</f>
        <v>0</v>
      </c>
      <c r="AD41" s="228"/>
      <c r="AE41" s="228"/>
      <c r="AF41" s="104"/>
      <c r="AG41" s="228"/>
      <c r="AH41" s="228"/>
      <c r="AI41" s="228"/>
      <c r="AJ41" s="228"/>
      <c r="AK41" s="228"/>
      <c r="AL41" s="228"/>
      <c r="AM41" s="228"/>
      <c r="AN41" s="228"/>
      <c r="AO41" s="228"/>
      <c r="AP41" s="228"/>
      <c r="AQ41" s="228"/>
      <c r="AR41" s="228"/>
      <c r="AS41" s="228"/>
      <c r="AT41" s="228"/>
      <c r="AU41" s="228"/>
      <c r="AV41" s="228"/>
      <c r="AW41" s="228"/>
      <c r="AX41" s="228"/>
      <c r="AY41" s="104"/>
      <c r="AZ41" s="228" t="str">
        <f t="shared" ref="AZ41:BQ41" si="48">IF(AG41="","",$X41*AG41)</f>
        <v/>
      </c>
      <c r="BA41" s="228" t="str">
        <f t="shared" si="48"/>
        <v/>
      </c>
      <c r="BB41" s="228" t="str">
        <f t="shared" si="48"/>
        <v/>
      </c>
      <c r="BC41" s="228" t="str">
        <f t="shared" si="48"/>
        <v/>
      </c>
      <c r="BD41" s="228" t="str">
        <f t="shared" si="48"/>
        <v/>
      </c>
      <c r="BE41" s="228" t="str">
        <f t="shared" si="48"/>
        <v/>
      </c>
      <c r="BF41" s="228" t="str">
        <f t="shared" si="48"/>
        <v/>
      </c>
      <c r="BG41" s="228" t="str">
        <f t="shared" si="48"/>
        <v/>
      </c>
      <c r="BH41" s="228" t="str">
        <f t="shared" si="48"/>
        <v/>
      </c>
      <c r="BI41" s="228" t="str">
        <f t="shared" si="48"/>
        <v/>
      </c>
      <c r="BJ41" s="228" t="str">
        <f t="shared" si="48"/>
        <v/>
      </c>
      <c r="BK41" s="228" t="str">
        <f t="shared" si="48"/>
        <v/>
      </c>
      <c r="BL41" s="228" t="str">
        <f t="shared" si="48"/>
        <v/>
      </c>
      <c r="BM41" s="228" t="str">
        <f t="shared" si="48"/>
        <v/>
      </c>
      <c r="BN41" s="228" t="str">
        <f t="shared" si="48"/>
        <v/>
      </c>
      <c r="BO41" s="228" t="str">
        <f t="shared" si="48"/>
        <v/>
      </c>
      <c r="BP41" s="228" t="str">
        <f t="shared" si="48"/>
        <v/>
      </c>
      <c r="BQ41" s="228" t="str">
        <f t="shared" si="48"/>
        <v/>
      </c>
    </row>
    <row r="42" ht="17.25" customHeight="1">
      <c r="A42" s="107"/>
      <c r="B42" s="350" t="s">
        <v>563</v>
      </c>
      <c r="C42" s="348" t="s">
        <v>75</v>
      </c>
      <c r="D42" s="351"/>
      <c r="E42" s="348" t="s">
        <v>132</v>
      </c>
      <c r="F42" s="88">
        <v>6.0</v>
      </c>
      <c r="G42" s="126">
        <v>420.0</v>
      </c>
      <c r="H42" s="90"/>
      <c r="I42" s="91"/>
      <c r="J42" s="109"/>
      <c r="K42" s="93"/>
      <c r="L42" s="94"/>
      <c r="M42" s="95"/>
      <c r="N42" s="96"/>
      <c r="O42" s="97"/>
      <c r="P42" s="299"/>
      <c r="Q42" s="99"/>
      <c r="R42" s="100"/>
      <c r="S42" s="349"/>
      <c r="T42" s="101"/>
      <c r="U42" s="94"/>
      <c r="V42" s="23">
        <f t="shared" si="2"/>
        <v>0</v>
      </c>
      <c r="W42" s="25">
        <f t="shared" si="3"/>
        <v>0</v>
      </c>
      <c r="X42" s="228">
        <f t="shared" si="4"/>
        <v>0</v>
      </c>
      <c r="Y42" s="228"/>
      <c r="Z42" s="228"/>
      <c r="AA42" s="228"/>
      <c r="AB42" s="228"/>
      <c r="AC42" s="228">
        <f t="shared" ref="AC42:AC43" si="50">$X42*2</f>
        <v>0</v>
      </c>
      <c r="AD42" s="228">
        <f t="shared" ref="AD42:AD43" si="51">$X42*3</f>
        <v>0</v>
      </c>
      <c r="AE42" s="228"/>
      <c r="AF42" s="104"/>
      <c r="AG42" s="228"/>
      <c r="AH42" s="228"/>
      <c r="AI42" s="228"/>
      <c r="AJ42" s="228"/>
      <c r="AK42" s="228"/>
      <c r="AL42" s="228">
        <v>3.0</v>
      </c>
      <c r="AM42" s="228">
        <v>1.0</v>
      </c>
      <c r="AN42" s="228">
        <v>1.0</v>
      </c>
      <c r="AO42" s="228"/>
      <c r="AP42" s="228">
        <v>1.0</v>
      </c>
      <c r="AQ42" s="228"/>
      <c r="AR42" s="228"/>
      <c r="AS42" s="228"/>
      <c r="AT42" s="228"/>
      <c r="AU42" s="228"/>
      <c r="AV42" s="228"/>
      <c r="AW42" s="228"/>
      <c r="AX42" s="228">
        <v>20.0</v>
      </c>
      <c r="AY42" s="104"/>
      <c r="AZ42" s="228" t="str">
        <f t="shared" ref="AZ42:BQ42" si="49">IF(AG42="","",$X42*AG42)</f>
        <v/>
      </c>
      <c r="BA42" s="228" t="str">
        <f t="shared" si="49"/>
        <v/>
      </c>
      <c r="BB42" s="228" t="str">
        <f t="shared" si="49"/>
        <v/>
      </c>
      <c r="BC42" s="228" t="str">
        <f t="shared" si="49"/>
        <v/>
      </c>
      <c r="BD42" s="228" t="str">
        <f t="shared" si="49"/>
        <v/>
      </c>
      <c r="BE42" s="228">
        <f t="shared" si="49"/>
        <v>0</v>
      </c>
      <c r="BF42" s="228">
        <f t="shared" si="49"/>
        <v>0</v>
      </c>
      <c r="BG42" s="228">
        <f t="shared" si="49"/>
        <v>0</v>
      </c>
      <c r="BH42" s="228" t="str">
        <f t="shared" si="49"/>
        <v/>
      </c>
      <c r="BI42" s="228">
        <f t="shared" si="49"/>
        <v>0</v>
      </c>
      <c r="BJ42" s="228" t="str">
        <f t="shared" si="49"/>
        <v/>
      </c>
      <c r="BK42" s="228" t="str">
        <f t="shared" si="49"/>
        <v/>
      </c>
      <c r="BL42" s="228" t="str">
        <f t="shared" si="49"/>
        <v/>
      </c>
      <c r="BM42" s="228" t="str">
        <f t="shared" si="49"/>
        <v/>
      </c>
      <c r="BN42" s="228" t="str">
        <f t="shared" si="49"/>
        <v/>
      </c>
      <c r="BO42" s="228" t="str">
        <f t="shared" si="49"/>
        <v/>
      </c>
      <c r="BP42" s="228" t="str">
        <f t="shared" si="49"/>
        <v/>
      </c>
      <c r="BQ42" s="228">
        <f t="shared" si="49"/>
        <v>0</v>
      </c>
    </row>
    <row r="43" ht="17.25" customHeight="1">
      <c r="A43" s="107"/>
      <c r="B43" s="350" t="s">
        <v>564</v>
      </c>
      <c r="C43" s="348" t="s">
        <v>75</v>
      </c>
      <c r="D43" s="140" t="s">
        <v>120</v>
      </c>
      <c r="E43" s="348" t="s">
        <v>132</v>
      </c>
      <c r="F43" s="88">
        <v>5.0</v>
      </c>
      <c r="G43" s="126">
        <v>210.0</v>
      </c>
      <c r="H43" s="90"/>
      <c r="I43" s="91"/>
      <c r="J43" s="109"/>
      <c r="K43" s="93"/>
      <c r="L43" s="94"/>
      <c r="M43" s="95"/>
      <c r="N43" s="96"/>
      <c r="O43" s="97"/>
      <c r="P43" s="299"/>
      <c r="Q43" s="99"/>
      <c r="R43" s="100"/>
      <c r="S43" s="226"/>
      <c r="T43" s="101"/>
      <c r="U43" s="247"/>
      <c r="V43" s="23">
        <f t="shared" si="2"/>
        <v>0</v>
      </c>
      <c r="W43" s="25">
        <f t="shared" si="3"/>
        <v>0</v>
      </c>
      <c r="X43" s="228">
        <f t="shared" si="4"/>
        <v>0</v>
      </c>
      <c r="Y43" s="228"/>
      <c r="Z43" s="228"/>
      <c r="AA43" s="228"/>
      <c r="AB43" s="228"/>
      <c r="AC43" s="228">
        <f t="shared" si="50"/>
        <v>0</v>
      </c>
      <c r="AD43" s="228">
        <f t="shared" si="51"/>
        <v>0</v>
      </c>
      <c r="AE43" s="228"/>
      <c r="AF43" s="104"/>
      <c r="AG43" s="228"/>
      <c r="AH43" s="228"/>
      <c r="AI43" s="228"/>
      <c r="AJ43" s="228"/>
      <c r="AK43" s="228"/>
      <c r="AL43" s="228">
        <v>3.0</v>
      </c>
      <c r="AM43" s="228">
        <v>1.0</v>
      </c>
      <c r="AN43" s="228">
        <v>1.0</v>
      </c>
      <c r="AO43" s="228"/>
      <c r="AP43" s="228">
        <v>1.0</v>
      </c>
      <c r="AQ43" s="228"/>
      <c r="AR43" s="228"/>
      <c r="AS43" s="228"/>
      <c r="AT43" s="228"/>
      <c r="AU43" s="228"/>
      <c r="AV43" s="228"/>
      <c r="AW43" s="228"/>
      <c r="AX43" s="228">
        <v>20.0</v>
      </c>
      <c r="AY43" s="104"/>
      <c r="AZ43" s="228" t="str">
        <f t="shared" ref="AZ43:BQ43" si="52">IF(AG43="","",$X43*AG43)</f>
        <v/>
      </c>
      <c r="BA43" s="228" t="str">
        <f t="shared" si="52"/>
        <v/>
      </c>
      <c r="BB43" s="228" t="str">
        <f t="shared" si="52"/>
        <v/>
      </c>
      <c r="BC43" s="228" t="str">
        <f t="shared" si="52"/>
        <v/>
      </c>
      <c r="BD43" s="228" t="str">
        <f t="shared" si="52"/>
        <v/>
      </c>
      <c r="BE43" s="228">
        <f t="shared" si="52"/>
        <v>0</v>
      </c>
      <c r="BF43" s="228">
        <f t="shared" si="52"/>
        <v>0</v>
      </c>
      <c r="BG43" s="228">
        <f t="shared" si="52"/>
        <v>0</v>
      </c>
      <c r="BH43" s="228" t="str">
        <f t="shared" si="52"/>
        <v/>
      </c>
      <c r="BI43" s="228">
        <f t="shared" si="52"/>
        <v>0</v>
      </c>
      <c r="BJ43" s="228" t="str">
        <f t="shared" si="52"/>
        <v/>
      </c>
      <c r="BK43" s="228" t="str">
        <f t="shared" si="52"/>
        <v/>
      </c>
      <c r="BL43" s="228" t="str">
        <f t="shared" si="52"/>
        <v/>
      </c>
      <c r="BM43" s="228" t="str">
        <f t="shared" si="52"/>
        <v/>
      </c>
      <c r="BN43" s="228" t="str">
        <f t="shared" si="52"/>
        <v/>
      </c>
      <c r="BO43" s="228" t="str">
        <f t="shared" si="52"/>
        <v/>
      </c>
      <c r="BP43" s="228" t="str">
        <f t="shared" si="52"/>
        <v/>
      </c>
      <c r="BQ43" s="228">
        <f t="shared" si="52"/>
        <v>0</v>
      </c>
    </row>
    <row r="44" ht="18.0" customHeight="1">
      <c r="A44" s="107"/>
      <c r="B44" s="350" t="s">
        <v>565</v>
      </c>
      <c r="C44" s="348" t="s">
        <v>75</v>
      </c>
      <c r="D44" s="351"/>
      <c r="E44" s="348" t="s">
        <v>192</v>
      </c>
      <c r="F44" s="88">
        <v>4.0</v>
      </c>
      <c r="G44" s="126">
        <v>420.0</v>
      </c>
      <c r="H44" s="90"/>
      <c r="I44" s="91"/>
      <c r="J44" s="109"/>
      <c r="K44" s="93"/>
      <c r="L44" s="94"/>
      <c r="M44" s="95"/>
      <c r="N44" s="96"/>
      <c r="O44" s="97"/>
      <c r="P44" s="299"/>
      <c r="Q44" s="99"/>
      <c r="R44" s="100"/>
      <c r="S44" s="349"/>
      <c r="T44" s="101"/>
      <c r="U44" s="94"/>
      <c r="V44" s="23">
        <f t="shared" si="2"/>
        <v>0</v>
      </c>
      <c r="W44" s="25">
        <f t="shared" si="3"/>
        <v>0</v>
      </c>
      <c r="X44" s="228">
        <f t="shared" si="4"/>
        <v>0</v>
      </c>
      <c r="Y44" s="228"/>
      <c r="Z44" s="228"/>
      <c r="AA44" s="228"/>
      <c r="AB44" s="228"/>
      <c r="AC44" s="228"/>
      <c r="AD44" s="228">
        <f>$X44*4</f>
        <v>0</v>
      </c>
      <c r="AE44" s="228"/>
      <c r="AF44" s="104"/>
      <c r="AG44" s="228"/>
      <c r="AH44" s="228"/>
      <c r="AI44" s="228"/>
      <c r="AJ44" s="228"/>
      <c r="AK44" s="228"/>
      <c r="AL44" s="228"/>
      <c r="AM44" s="228"/>
      <c r="AN44" s="228"/>
      <c r="AO44" s="228"/>
      <c r="AP44" s="228"/>
      <c r="AQ44" s="228">
        <v>2.0</v>
      </c>
      <c r="AR44" s="228"/>
      <c r="AS44" s="228">
        <v>2.0</v>
      </c>
      <c r="AT44" s="228"/>
      <c r="AU44" s="228"/>
      <c r="AV44" s="228"/>
      <c r="AW44" s="228"/>
      <c r="AX44" s="228">
        <v>12.0</v>
      </c>
      <c r="AY44" s="104"/>
      <c r="AZ44" s="228" t="str">
        <f t="shared" ref="AZ44:BQ44" si="53">IF(AG44="","",$X44*AG44)</f>
        <v/>
      </c>
      <c r="BA44" s="228" t="str">
        <f t="shared" si="53"/>
        <v/>
      </c>
      <c r="BB44" s="228" t="str">
        <f t="shared" si="53"/>
        <v/>
      </c>
      <c r="BC44" s="228" t="str">
        <f t="shared" si="53"/>
        <v/>
      </c>
      <c r="BD44" s="228" t="str">
        <f t="shared" si="53"/>
        <v/>
      </c>
      <c r="BE44" s="228" t="str">
        <f t="shared" si="53"/>
        <v/>
      </c>
      <c r="BF44" s="228" t="str">
        <f t="shared" si="53"/>
        <v/>
      </c>
      <c r="BG44" s="228" t="str">
        <f t="shared" si="53"/>
        <v/>
      </c>
      <c r="BH44" s="228" t="str">
        <f t="shared" si="53"/>
        <v/>
      </c>
      <c r="BI44" s="228" t="str">
        <f t="shared" si="53"/>
        <v/>
      </c>
      <c r="BJ44" s="228">
        <f t="shared" si="53"/>
        <v>0</v>
      </c>
      <c r="BK44" s="228" t="str">
        <f t="shared" si="53"/>
        <v/>
      </c>
      <c r="BL44" s="228">
        <f t="shared" si="53"/>
        <v>0</v>
      </c>
      <c r="BM44" s="228" t="str">
        <f t="shared" si="53"/>
        <v/>
      </c>
      <c r="BN44" s="228" t="str">
        <f t="shared" si="53"/>
        <v/>
      </c>
      <c r="BO44" s="228" t="str">
        <f t="shared" si="53"/>
        <v/>
      </c>
      <c r="BP44" s="228" t="str">
        <f t="shared" si="53"/>
        <v/>
      </c>
      <c r="BQ44" s="228">
        <f t="shared" si="53"/>
        <v>0</v>
      </c>
    </row>
    <row r="45" ht="16.5" customHeight="1">
      <c r="A45" s="107"/>
      <c r="B45" s="350" t="s">
        <v>566</v>
      </c>
      <c r="C45" s="348" t="s">
        <v>76</v>
      </c>
      <c r="D45" s="351"/>
      <c r="E45" s="348" t="s">
        <v>283</v>
      </c>
      <c r="F45" s="88">
        <v>1.0</v>
      </c>
      <c r="G45" s="126">
        <v>225.0</v>
      </c>
      <c r="H45" s="90"/>
      <c r="I45" s="91"/>
      <c r="J45" s="109"/>
      <c r="K45" s="93"/>
      <c r="L45" s="94"/>
      <c r="M45" s="95"/>
      <c r="N45" s="96"/>
      <c r="O45" s="97"/>
      <c r="P45" s="299"/>
      <c r="Q45" s="99"/>
      <c r="R45" s="100"/>
      <c r="S45" s="349"/>
      <c r="T45" s="101"/>
      <c r="U45" s="94"/>
      <c r="V45" s="23">
        <f t="shared" si="2"/>
        <v>0</v>
      </c>
      <c r="W45" s="25">
        <f t="shared" si="3"/>
        <v>0</v>
      </c>
      <c r="X45" s="228">
        <f t="shared" si="4"/>
        <v>0</v>
      </c>
      <c r="Y45" s="228"/>
      <c r="Z45" s="228"/>
      <c r="AA45" s="228"/>
      <c r="AB45" s="228"/>
      <c r="AC45" s="228"/>
      <c r="AD45" s="228"/>
      <c r="AE45" s="228">
        <f t="shared" ref="AE45:AE48" si="55">$X45*1</f>
        <v>0</v>
      </c>
      <c r="AF45" s="104"/>
      <c r="AG45" s="228"/>
      <c r="AH45" s="228"/>
      <c r="AI45" s="228"/>
      <c r="AJ45" s="228"/>
      <c r="AK45" s="228"/>
      <c r="AL45" s="228"/>
      <c r="AM45" s="228"/>
      <c r="AN45" s="228"/>
      <c r="AO45" s="228"/>
      <c r="AP45" s="228"/>
      <c r="AQ45" s="228"/>
      <c r="AR45" s="228"/>
      <c r="AS45" s="228"/>
      <c r="AT45" s="228"/>
      <c r="AU45" s="228"/>
      <c r="AV45" s="228"/>
      <c r="AW45" s="228"/>
      <c r="AX45" s="228">
        <v>5.0</v>
      </c>
      <c r="AY45" s="104"/>
      <c r="AZ45" s="228" t="str">
        <f t="shared" ref="AZ45:BQ45" si="54">IF(AG45="","",$X45*AG45)</f>
        <v/>
      </c>
      <c r="BA45" s="228" t="str">
        <f t="shared" si="54"/>
        <v/>
      </c>
      <c r="BB45" s="228" t="str">
        <f t="shared" si="54"/>
        <v/>
      </c>
      <c r="BC45" s="228" t="str">
        <f t="shared" si="54"/>
        <v/>
      </c>
      <c r="BD45" s="228" t="str">
        <f t="shared" si="54"/>
        <v/>
      </c>
      <c r="BE45" s="228" t="str">
        <f t="shared" si="54"/>
        <v/>
      </c>
      <c r="BF45" s="228" t="str">
        <f t="shared" si="54"/>
        <v/>
      </c>
      <c r="BG45" s="228" t="str">
        <f t="shared" si="54"/>
        <v/>
      </c>
      <c r="BH45" s="228" t="str">
        <f t="shared" si="54"/>
        <v/>
      </c>
      <c r="BI45" s="228" t="str">
        <f t="shared" si="54"/>
        <v/>
      </c>
      <c r="BJ45" s="228" t="str">
        <f t="shared" si="54"/>
        <v/>
      </c>
      <c r="BK45" s="228" t="str">
        <f t="shared" si="54"/>
        <v/>
      </c>
      <c r="BL45" s="228" t="str">
        <f t="shared" si="54"/>
        <v/>
      </c>
      <c r="BM45" s="228" t="str">
        <f t="shared" si="54"/>
        <v/>
      </c>
      <c r="BN45" s="228" t="str">
        <f t="shared" si="54"/>
        <v/>
      </c>
      <c r="BO45" s="228" t="str">
        <f t="shared" si="54"/>
        <v/>
      </c>
      <c r="BP45" s="228" t="str">
        <f t="shared" si="54"/>
        <v/>
      </c>
      <c r="BQ45" s="228">
        <f t="shared" si="54"/>
        <v>0</v>
      </c>
    </row>
    <row r="46" ht="17.25" customHeight="1">
      <c r="A46" s="107"/>
      <c r="B46" s="350" t="s">
        <v>567</v>
      </c>
      <c r="C46" s="348" t="s">
        <v>76</v>
      </c>
      <c r="D46" s="351"/>
      <c r="E46" s="348" t="s">
        <v>283</v>
      </c>
      <c r="F46" s="88">
        <v>1.0</v>
      </c>
      <c r="G46" s="126">
        <v>275.0</v>
      </c>
      <c r="H46" s="90"/>
      <c r="I46" s="91"/>
      <c r="J46" s="109"/>
      <c r="K46" s="93"/>
      <c r="L46" s="94"/>
      <c r="M46" s="95"/>
      <c r="N46" s="96"/>
      <c r="O46" s="97"/>
      <c r="P46" s="299"/>
      <c r="Q46" s="99"/>
      <c r="R46" s="100"/>
      <c r="S46" s="349"/>
      <c r="T46" s="101"/>
      <c r="U46" s="94"/>
      <c r="V46" s="23">
        <f t="shared" si="2"/>
        <v>0</v>
      </c>
      <c r="W46" s="25">
        <f t="shared" si="3"/>
        <v>0</v>
      </c>
      <c r="X46" s="228">
        <f t="shared" si="4"/>
        <v>0</v>
      </c>
      <c r="Y46" s="228"/>
      <c r="Z46" s="228"/>
      <c r="AA46" s="228"/>
      <c r="AB46" s="228"/>
      <c r="AC46" s="228"/>
      <c r="AD46" s="228"/>
      <c r="AE46" s="228">
        <f t="shared" si="55"/>
        <v>0</v>
      </c>
      <c r="AF46" s="104"/>
      <c r="AG46" s="228"/>
      <c r="AH46" s="228"/>
      <c r="AI46" s="228"/>
      <c r="AJ46" s="228"/>
      <c r="AK46" s="228"/>
      <c r="AL46" s="228"/>
      <c r="AM46" s="228"/>
      <c r="AN46" s="228"/>
      <c r="AO46" s="228"/>
      <c r="AP46" s="228"/>
      <c r="AQ46" s="228"/>
      <c r="AR46" s="228"/>
      <c r="AS46" s="228"/>
      <c r="AT46" s="228"/>
      <c r="AU46" s="228"/>
      <c r="AV46" s="228"/>
      <c r="AW46" s="228"/>
      <c r="AX46" s="228">
        <v>6.0</v>
      </c>
      <c r="AY46" s="104"/>
      <c r="AZ46" s="228" t="str">
        <f t="shared" ref="AZ46:BQ46" si="56">IF(AG46="","",$X46*AG46)</f>
        <v/>
      </c>
      <c r="BA46" s="228" t="str">
        <f t="shared" si="56"/>
        <v/>
      </c>
      <c r="BB46" s="228" t="str">
        <f t="shared" si="56"/>
        <v/>
      </c>
      <c r="BC46" s="228" t="str">
        <f t="shared" si="56"/>
        <v/>
      </c>
      <c r="BD46" s="228" t="str">
        <f t="shared" si="56"/>
        <v/>
      </c>
      <c r="BE46" s="228" t="str">
        <f t="shared" si="56"/>
        <v/>
      </c>
      <c r="BF46" s="228" t="str">
        <f t="shared" si="56"/>
        <v/>
      </c>
      <c r="BG46" s="228" t="str">
        <f t="shared" si="56"/>
        <v/>
      </c>
      <c r="BH46" s="228" t="str">
        <f t="shared" si="56"/>
        <v/>
      </c>
      <c r="BI46" s="228" t="str">
        <f t="shared" si="56"/>
        <v/>
      </c>
      <c r="BJ46" s="228" t="str">
        <f t="shared" si="56"/>
        <v/>
      </c>
      <c r="BK46" s="228" t="str">
        <f t="shared" si="56"/>
        <v/>
      </c>
      <c r="BL46" s="228" t="str">
        <f t="shared" si="56"/>
        <v/>
      </c>
      <c r="BM46" s="228" t="str">
        <f t="shared" si="56"/>
        <v/>
      </c>
      <c r="BN46" s="228" t="str">
        <f t="shared" si="56"/>
        <v/>
      </c>
      <c r="BO46" s="228" t="str">
        <f t="shared" si="56"/>
        <v/>
      </c>
      <c r="BP46" s="228" t="str">
        <f t="shared" si="56"/>
        <v/>
      </c>
      <c r="BQ46" s="228">
        <f t="shared" si="56"/>
        <v>0</v>
      </c>
    </row>
    <row r="47" ht="17.25" customHeight="1">
      <c r="A47" s="107"/>
      <c r="B47" s="350" t="s">
        <v>568</v>
      </c>
      <c r="C47" s="348" t="s">
        <v>76</v>
      </c>
      <c r="D47" s="351"/>
      <c r="E47" s="348" t="s">
        <v>283</v>
      </c>
      <c r="F47" s="88">
        <v>1.0</v>
      </c>
      <c r="G47" s="126">
        <v>180.0</v>
      </c>
      <c r="H47" s="90"/>
      <c r="I47" s="91"/>
      <c r="J47" s="109"/>
      <c r="K47" s="93"/>
      <c r="L47" s="94"/>
      <c r="M47" s="95"/>
      <c r="N47" s="96"/>
      <c r="O47" s="97"/>
      <c r="P47" s="299"/>
      <c r="Q47" s="99"/>
      <c r="R47" s="100"/>
      <c r="S47" s="349"/>
      <c r="T47" s="101"/>
      <c r="U47" s="94"/>
      <c r="V47" s="23">
        <f t="shared" si="2"/>
        <v>0</v>
      </c>
      <c r="W47" s="25">
        <f t="shared" si="3"/>
        <v>0</v>
      </c>
      <c r="X47" s="228">
        <f t="shared" si="4"/>
        <v>0</v>
      </c>
      <c r="Y47" s="228"/>
      <c r="Z47" s="228"/>
      <c r="AA47" s="228"/>
      <c r="AB47" s="228"/>
      <c r="AC47" s="228"/>
      <c r="AD47" s="228"/>
      <c r="AE47" s="228">
        <f t="shared" si="55"/>
        <v>0</v>
      </c>
      <c r="AF47" s="104"/>
      <c r="AG47" s="228"/>
      <c r="AH47" s="228"/>
      <c r="AI47" s="228"/>
      <c r="AJ47" s="228"/>
      <c r="AK47" s="228"/>
      <c r="AL47" s="228"/>
      <c r="AM47" s="228"/>
      <c r="AN47" s="228"/>
      <c r="AO47" s="228"/>
      <c r="AP47" s="228"/>
      <c r="AQ47" s="228"/>
      <c r="AR47" s="228"/>
      <c r="AS47" s="228"/>
      <c r="AT47" s="228"/>
      <c r="AU47" s="228"/>
      <c r="AV47" s="228"/>
      <c r="AW47" s="228"/>
      <c r="AX47" s="228">
        <v>5.0</v>
      </c>
      <c r="AY47" s="104"/>
      <c r="AZ47" s="228" t="str">
        <f t="shared" ref="AZ47:BQ47" si="57">IF(AG47="","",$X47*AG47)</f>
        <v/>
      </c>
      <c r="BA47" s="228" t="str">
        <f t="shared" si="57"/>
        <v/>
      </c>
      <c r="BB47" s="228" t="str">
        <f t="shared" si="57"/>
        <v/>
      </c>
      <c r="BC47" s="228" t="str">
        <f t="shared" si="57"/>
        <v/>
      </c>
      <c r="BD47" s="228" t="str">
        <f t="shared" si="57"/>
        <v/>
      </c>
      <c r="BE47" s="228" t="str">
        <f t="shared" si="57"/>
        <v/>
      </c>
      <c r="BF47" s="228" t="str">
        <f t="shared" si="57"/>
        <v/>
      </c>
      <c r="BG47" s="228" t="str">
        <f t="shared" si="57"/>
        <v/>
      </c>
      <c r="BH47" s="228" t="str">
        <f t="shared" si="57"/>
        <v/>
      </c>
      <c r="BI47" s="228" t="str">
        <f t="shared" si="57"/>
        <v/>
      </c>
      <c r="BJ47" s="228" t="str">
        <f t="shared" si="57"/>
        <v/>
      </c>
      <c r="BK47" s="228" t="str">
        <f t="shared" si="57"/>
        <v/>
      </c>
      <c r="BL47" s="228" t="str">
        <f t="shared" si="57"/>
        <v/>
      </c>
      <c r="BM47" s="228" t="str">
        <f t="shared" si="57"/>
        <v/>
      </c>
      <c r="BN47" s="228" t="str">
        <f t="shared" si="57"/>
        <v/>
      </c>
      <c r="BO47" s="228" t="str">
        <f t="shared" si="57"/>
        <v/>
      </c>
      <c r="BP47" s="228" t="str">
        <f t="shared" si="57"/>
        <v/>
      </c>
      <c r="BQ47" s="228">
        <f t="shared" si="57"/>
        <v>0</v>
      </c>
    </row>
    <row r="48" ht="17.25" customHeight="1">
      <c r="A48" s="107"/>
      <c r="B48" s="350" t="s">
        <v>569</v>
      </c>
      <c r="C48" s="348" t="s">
        <v>76</v>
      </c>
      <c r="D48" s="351"/>
      <c r="E48" s="348" t="s">
        <v>283</v>
      </c>
      <c r="F48" s="88">
        <v>1.0</v>
      </c>
      <c r="G48" s="126">
        <v>275.0</v>
      </c>
      <c r="H48" s="90"/>
      <c r="I48" s="91"/>
      <c r="J48" s="109"/>
      <c r="K48" s="93"/>
      <c r="L48" s="94"/>
      <c r="M48" s="95"/>
      <c r="N48" s="96"/>
      <c r="O48" s="97"/>
      <c r="P48" s="299"/>
      <c r="Q48" s="99"/>
      <c r="R48" s="100"/>
      <c r="S48" s="349"/>
      <c r="T48" s="101"/>
      <c r="U48" s="94"/>
      <c r="V48" s="23">
        <f t="shared" si="2"/>
        <v>0</v>
      </c>
      <c r="W48" s="25">
        <f t="shared" si="3"/>
        <v>0</v>
      </c>
      <c r="X48" s="228">
        <f t="shared" si="4"/>
        <v>0</v>
      </c>
      <c r="Y48" s="228"/>
      <c r="Z48" s="228"/>
      <c r="AA48" s="228"/>
      <c r="AB48" s="228"/>
      <c r="AC48" s="228"/>
      <c r="AD48" s="228"/>
      <c r="AE48" s="228">
        <f t="shared" si="55"/>
        <v>0</v>
      </c>
      <c r="AF48" s="104"/>
      <c r="AG48" s="228"/>
      <c r="AH48" s="228"/>
      <c r="AI48" s="228"/>
      <c r="AJ48" s="228"/>
      <c r="AK48" s="228"/>
      <c r="AL48" s="228"/>
      <c r="AM48" s="228"/>
      <c r="AN48" s="228"/>
      <c r="AO48" s="228"/>
      <c r="AP48" s="228"/>
      <c r="AQ48" s="228"/>
      <c r="AR48" s="228"/>
      <c r="AS48" s="228"/>
      <c r="AT48" s="228"/>
      <c r="AU48" s="228"/>
      <c r="AV48" s="228"/>
      <c r="AW48" s="228"/>
      <c r="AX48" s="228">
        <v>6.0</v>
      </c>
      <c r="AY48" s="104"/>
      <c r="AZ48" s="228" t="str">
        <f t="shared" ref="AZ48:BQ48" si="58">IF(AG48="","",$X48*AG48)</f>
        <v/>
      </c>
      <c r="BA48" s="228" t="str">
        <f t="shared" si="58"/>
        <v/>
      </c>
      <c r="BB48" s="228" t="str">
        <f t="shared" si="58"/>
        <v/>
      </c>
      <c r="BC48" s="228" t="str">
        <f t="shared" si="58"/>
        <v/>
      </c>
      <c r="BD48" s="228" t="str">
        <f t="shared" si="58"/>
        <v/>
      </c>
      <c r="BE48" s="228" t="str">
        <f t="shared" si="58"/>
        <v/>
      </c>
      <c r="BF48" s="228" t="str">
        <f t="shared" si="58"/>
        <v/>
      </c>
      <c r="BG48" s="228" t="str">
        <f t="shared" si="58"/>
        <v/>
      </c>
      <c r="BH48" s="228" t="str">
        <f t="shared" si="58"/>
        <v/>
      </c>
      <c r="BI48" s="228" t="str">
        <f t="shared" si="58"/>
        <v/>
      </c>
      <c r="BJ48" s="228" t="str">
        <f t="shared" si="58"/>
        <v/>
      </c>
      <c r="BK48" s="228" t="str">
        <f t="shared" si="58"/>
        <v/>
      </c>
      <c r="BL48" s="228" t="str">
        <f t="shared" si="58"/>
        <v/>
      </c>
      <c r="BM48" s="228" t="str">
        <f t="shared" si="58"/>
        <v/>
      </c>
      <c r="BN48" s="228" t="str">
        <f t="shared" si="58"/>
        <v/>
      </c>
      <c r="BO48" s="228" t="str">
        <f t="shared" si="58"/>
        <v/>
      </c>
      <c r="BP48" s="228" t="str">
        <f t="shared" si="58"/>
        <v/>
      </c>
      <c r="BQ48" s="228">
        <f t="shared" si="58"/>
        <v>0</v>
      </c>
    </row>
    <row r="49" ht="16.5" customHeight="1">
      <c r="A49" s="107"/>
      <c r="B49" s="350" t="s">
        <v>570</v>
      </c>
      <c r="C49" s="348" t="s">
        <v>70</v>
      </c>
      <c r="D49" s="351"/>
      <c r="E49" s="348" t="s">
        <v>127</v>
      </c>
      <c r="F49" s="88">
        <v>10.0</v>
      </c>
      <c r="G49" s="126">
        <v>32.5</v>
      </c>
      <c r="H49" s="90"/>
      <c r="I49" s="91"/>
      <c r="J49" s="109"/>
      <c r="K49" s="93"/>
      <c r="L49" s="94"/>
      <c r="M49" s="95"/>
      <c r="N49" s="96"/>
      <c r="O49" s="97"/>
      <c r="P49" s="299"/>
      <c r="Q49" s="99"/>
      <c r="R49" s="100"/>
      <c r="S49" s="349"/>
      <c r="T49" s="101"/>
      <c r="U49" s="94"/>
      <c r="V49" s="23">
        <f t="shared" si="2"/>
        <v>0</v>
      </c>
      <c r="W49" s="25">
        <f t="shared" si="3"/>
        <v>0</v>
      </c>
      <c r="X49" s="228">
        <f t="shared" si="4"/>
        <v>0</v>
      </c>
      <c r="Y49" s="228">
        <f>$X49*10</f>
        <v>0</v>
      </c>
      <c r="Z49" s="228"/>
      <c r="AA49" s="228"/>
      <c r="AB49" s="228"/>
      <c r="AC49" s="228"/>
      <c r="AD49" s="228"/>
      <c r="AE49" s="228"/>
      <c r="AF49" s="104"/>
      <c r="AG49" s="228"/>
      <c r="AH49" s="228"/>
      <c r="AI49" s="228"/>
      <c r="AJ49" s="228"/>
      <c r="AK49" s="228"/>
      <c r="AL49" s="228"/>
      <c r="AM49" s="228"/>
      <c r="AN49" s="228"/>
      <c r="AO49" s="228"/>
      <c r="AP49" s="228"/>
      <c r="AQ49" s="228"/>
      <c r="AR49" s="228"/>
      <c r="AS49" s="228"/>
      <c r="AT49" s="228"/>
      <c r="AU49" s="228"/>
      <c r="AV49" s="228"/>
      <c r="AW49" s="228"/>
      <c r="AX49" s="228">
        <v>20.0</v>
      </c>
      <c r="AY49" s="104"/>
      <c r="AZ49" s="228" t="str">
        <f t="shared" ref="AZ49:BQ49" si="59">IF(AG49="","",$X49*AG49)</f>
        <v/>
      </c>
      <c r="BA49" s="228" t="str">
        <f t="shared" si="59"/>
        <v/>
      </c>
      <c r="BB49" s="228" t="str">
        <f t="shared" si="59"/>
        <v/>
      </c>
      <c r="BC49" s="228" t="str">
        <f t="shared" si="59"/>
        <v/>
      </c>
      <c r="BD49" s="228" t="str">
        <f t="shared" si="59"/>
        <v/>
      </c>
      <c r="BE49" s="228" t="str">
        <f t="shared" si="59"/>
        <v/>
      </c>
      <c r="BF49" s="228" t="str">
        <f t="shared" si="59"/>
        <v/>
      </c>
      <c r="BG49" s="228" t="str">
        <f t="shared" si="59"/>
        <v/>
      </c>
      <c r="BH49" s="228" t="str">
        <f t="shared" si="59"/>
        <v/>
      </c>
      <c r="BI49" s="228" t="str">
        <f t="shared" si="59"/>
        <v/>
      </c>
      <c r="BJ49" s="228" t="str">
        <f t="shared" si="59"/>
        <v/>
      </c>
      <c r="BK49" s="228" t="str">
        <f t="shared" si="59"/>
        <v/>
      </c>
      <c r="BL49" s="228" t="str">
        <f t="shared" si="59"/>
        <v/>
      </c>
      <c r="BM49" s="228" t="str">
        <f t="shared" si="59"/>
        <v/>
      </c>
      <c r="BN49" s="228" t="str">
        <f t="shared" si="59"/>
        <v/>
      </c>
      <c r="BO49" s="228" t="str">
        <f t="shared" si="59"/>
        <v/>
      </c>
      <c r="BP49" s="228" t="str">
        <f t="shared" si="59"/>
        <v/>
      </c>
      <c r="BQ49" s="228">
        <f t="shared" si="59"/>
        <v>0</v>
      </c>
    </row>
    <row r="50" ht="16.5" customHeight="1">
      <c r="A50" s="107"/>
      <c r="B50" s="350" t="s">
        <v>571</v>
      </c>
      <c r="C50" s="348" t="s">
        <v>76</v>
      </c>
      <c r="D50" s="351"/>
      <c r="E50" s="348" t="s">
        <v>135</v>
      </c>
      <c r="F50" s="88">
        <v>1.0</v>
      </c>
      <c r="G50" s="126">
        <v>260.0</v>
      </c>
      <c r="H50" s="90"/>
      <c r="I50" s="91"/>
      <c r="J50" s="109"/>
      <c r="K50" s="93"/>
      <c r="L50" s="94"/>
      <c r="M50" s="95"/>
      <c r="N50" s="96"/>
      <c r="O50" s="97"/>
      <c r="P50" s="299"/>
      <c r="Q50" s="99"/>
      <c r="R50" s="100"/>
      <c r="S50" s="349"/>
      <c r="T50" s="101"/>
      <c r="U50" s="94"/>
      <c r="V50" s="23">
        <f t="shared" si="2"/>
        <v>0</v>
      </c>
      <c r="W50" s="25">
        <f t="shared" si="3"/>
        <v>0</v>
      </c>
      <c r="X50" s="228">
        <f t="shared" si="4"/>
        <v>0</v>
      </c>
      <c r="Y50" s="228"/>
      <c r="Z50" s="228"/>
      <c r="AA50" s="228"/>
      <c r="AB50" s="228"/>
      <c r="AC50" s="228"/>
      <c r="AD50" s="228"/>
      <c r="AE50" s="228">
        <f t="shared" ref="AE50:AE51" si="61">$X50*1</f>
        <v>0</v>
      </c>
      <c r="AF50" s="104"/>
      <c r="AG50" s="228"/>
      <c r="AH50" s="228"/>
      <c r="AI50" s="228"/>
      <c r="AJ50" s="228"/>
      <c r="AK50" s="228"/>
      <c r="AL50" s="228"/>
      <c r="AM50" s="228"/>
      <c r="AN50" s="228"/>
      <c r="AO50" s="228"/>
      <c r="AP50" s="228"/>
      <c r="AQ50" s="228"/>
      <c r="AR50" s="228"/>
      <c r="AS50" s="228"/>
      <c r="AT50" s="228"/>
      <c r="AU50" s="228"/>
      <c r="AV50" s="228"/>
      <c r="AW50" s="228"/>
      <c r="AX50" s="228">
        <v>6.0</v>
      </c>
      <c r="AY50" s="104"/>
      <c r="AZ50" s="228" t="str">
        <f t="shared" ref="AZ50:BQ50" si="60">IF(AG50="","",$X50*AG50)</f>
        <v/>
      </c>
      <c r="BA50" s="228" t="str">
        <f t="shared" si="60"/>
        <v/>
      </c>
      <c r="BB50" s="228" t="str">
        <f t="shared" si="60"/>
        <v/>
      </c>
      <c r="BC50" s="228" t="str">
        <f t="shared" si="60"/>
        <v/>
      </c>
      <c r="BD50" s="228" t="str">
        <f t="shared" si="60"/>
        <v/>
      </c>
      <c r="BE50" s="228" t="str">
        <f t="shared" si="60"/>
        <v/>
      </c>
      <c r="BF50" s="228" t="str">
        <f t="shared" si="60"/>
        <v/>
      </c>
      <c r="BG50" s="228" t="str">
        <f t="shared" si="60"/>
        <v/>
      </c>
      <c r="BH50" s="228" t="str">
        <f t="shared" si="60"/>
        <v/>
      </c>
      <c r="BI50" s="228" t="str">
        <f t="shared" si="60"/>
        <v/>
      </c>
      <c r="BJ50" s="228" t="str">
        <f t="shared" si="60"/>
        <v/>
      </c>
      <c r="BK50" s="228" t="str">
        <f t="shared" si="60"/>
        <v/>
      </c>
      <c r="BL50" s="228" t="str">
        <f t="shared" si="60"/>
        <v/>
      </c>
      <c r="BM50" s="228" t="str">
        <f t="shared" si="60"/>
        <v/>
      </c>
      <c r="BN50" s="228" t="str">
        <f t="shared" si="60"/>
        <v/>
      </c>
      <c r="BO50" s="228" t="str">
        <f t="shared" si="60"/>
        <v/>
      </c>
      <c r="BP50" s="228" t="str">
        <f t="shared" si="60"/>
        <v/>
      </c>
      <c r="BQ50" s="228">
        <f t="shared" si="60"/>
        <v>0</v>
      </c>
    </row>
    <row r="51" ht="17.25" customHeight="1">
      <c r="A51" s="107"/>
      <c r="B51" s="350" t="s">
        <v>572</v>
      </c>
      <c r="C51" s="348" t="s">
        <v>76</v>
      </c>
      <c r="D51" s="351"/>
      <c r="E51" s="348" t="s">
        <v>135</v>
      </c>
      <c r="F51" s="88">
        <v>1.0</v>
      </c>
      <c r="G51" s="126">
        <v>260.0</v>
      </c>
      <c r="H51" s="90"/>
      <c r="I51" s="91"/>
      <c r="J51" s="109"/>
      <c r="K51" s="93"/>
      <c r="L51" s="94"/>
      <c r="M51" s="95"/>
      <c r="N51" s="96"/>
      <c r="O51" s="97"/>
      <c r="P51" s="299"/>
      <c r="Q51" s="99"/>
      <c r="R51" s="100"/>
      <c r="S51" s="349"/>
      <c r="T51" s="101"/>
      <c r="U51" s="94"/>
      <c r="V51" s="23">
        <f t="shared" si="2"/>
        <v>0</v>
      </c>
      <c r="W51" s="25">
        <f t="shared" si="3"/>
        <v>0</v>
      </c>
      <c r="X51" s="228">
        <f t="shared" si="4"/>
        <v>0</v>
      </c>
      <c r="Y51" s="228"/>
      <c r="Z51" s="228"/>
      <c r="AA51" s="228"/>
      <c r="AB51" s="228"/>
      <c r="AC51" s="228"/>
      <c r="AD51" s="228"/>
      <c r="AE51" s="228">
        <f t="shared" si="61"/>
        <v>0</v>
      </c>
      <c r="AF51" s="104"/>
      <c r="AG51" s="228"/>
      <c r="AH51" s="228"/>
      <c r="AI51" s="228"/>
      <c r="AJ51" s="228"/>
      <c r="AK51" s="228"/>
      <c r="AL51" s="228"/>
      <c r="AM51" s="228"/>
      <c r="AN51" s="228"/>
      <c r="AO51" s="228"/>
      <c r="AP51" s="228"/>
      <c r="AQ51" s="228"/>
      <c r="AR51" s="228"/>
      <c r="AS51" s="228"/>
      <c r="AT51" s="228"/>
      <c r="AU51" s="228"/>
      <c r="AV51" s="228"/>
      <c r="AW51" s="228"/>
      <c r="AX51" s="228">
        <v>7.0</v>
      </c>
      <c r="AY51" s="104"/>
      <c r="AZ51" s="228" t="str">
        <f t="shared" ref="AZ51:BQ51" si="62">IF(AG51="","",$X51*AG51)</f>
        <v/>
      </c>
      <c r="BA51" s="228" t="str">
        <f t="shared" si="62"/>
        <v/>
      </c>
      <c r="BB51" s="228" t="str">
        <f t="shared" si="62"/>
        <v/>
      </c>
      <c r="BC51" s="228" t="str">
        <f t="shared" si="62"/>
        <v/>
      </c>
      <c r="BD51" s="228" t="str">
        <f t="shared" si="62"/>
        <v/>
      </c>
      <c r="BE51" s="228" t="str">
        <f t="shared" si="62"/>
        <v/>
      </c>
      <c r="BF51" s="228" t="str">
        <f t="shared" si="62"/>
        <v/>
      </c>
      <c r="BG51" s="228" t="str">
        <f t="shared" si="62"/>
        <v/>
      </c>
      <c r="BH51" s="228" t="str">
        <f t="shared" si="62"/>
        <v/>
      </c>
      <c r="BI51" s="228" t="str">
        <f t="shared" si="62"/>
        <v/>
      </c>
      <c r="BJ51" s="228" t="str">
        <f t="shared" si="62"/>
        <v/>
      </c>
      <c r="BK51" s="228" t="str">
        <f t="shared" si="62"/>
        <v/>
      </c>
      <c r="BL51" s="228" t="str">
        <f t="shared" si="62"/>
        <v/>
      </c>
      <c r="BM51" s="228" t="str">
        <f t="shared" si="62"/>
        <v/>
      </c>
      <c r="BN51" s="228" t="str">
        <f t="shared" si="62"/>
        <v/>
      </c>
      <c r="BO51" s="228" t="str">
        <f t="shared" si="62"/>
        <v/>
      </c>
      <c r="BP51" s="228" t="str">
        <f t="shared" si="62"/>
        <v/>
      </c>
      <c r="BQ51" s="228">
        <f t="shared" si="62"/>
        <v>0</v>
      </c>
    </row>
    <row r="52" ht="18.0" customHeight="1">
      <c r="A52" s="107"/>
      <c r="B52" s="352" t="s">
        <v>573</v>
      </c>
      <c r="C52" s="348" t="s">
        <v>74</v>
      </c>
      <c r="D52" s="353"/>
      <c r="E52" s="86" t="s">
        <v>132</v>
      </c>
      <c r="F52" s="168">
        <v>10.0</v>
      </c>
      <c r="G52" s="126">
        <v>215.0</v>
      </c>
      <c r="H52" s="90"/>
      <c r="I52" s="91"/>
      <c r="J52" s="109"/>
      <c r="K52" s="93"/>
      <c r="L52" s="94"/>
      <c r="M52" s="95"/>
      <c r="N52" s="96"/>
      <c r="O52" s="97"/>
      <c r="P52" s="299"/>
      <c r="Q52" s="99"/>
      <c r="R52" s="100"/>
      <c r="S52" s="226"/>
      <c r="T52" s="101"/>
      <c r="U52" s="247"/>
      <c r="V52" s="23">
        <f t="shared" si="2"/>
        <v>0</v>
      </c>
      <c r="W52" s="25">
        <f t="shared" si="3"/>
        <v>0</v>
      </c>
      <c r="X52" s="228">
        <f t="shared" si="4"/>
        <v>0</v>
      </c>
      <c r="Y52" s="228"/>
      <c r="Z52" s="228"/>
      <c r="AA52" s="228"/>
      <c r="AB52" s="228"/>
      <c r="AC52" s="228">
        <f>$X52*10</f>
        <v>0</v>
      </c>
      <c r="AD52" s="228"/>
      <c r="AE52" s="228"/>
      <c r="AF52" s="104"/>
      <c r="AG52" s="228"/>
      <c r="AH52" s="228"/>
      <c r="AI52" s="228"/>
      <c r="AJ52" s="228"/>
      <c r="AK52" s="228"/>
      <c r="AL52" s="228"/>
      <c r="AM52" s="228"/>
      <c r="AN52" s="228"/>
      <c r="AO52" s="228"/>
      <c r="AP52" s="228"/>
      <c r="AQ52" s="228"/>
      <c r="AR52" s="228"/>
      <c r="AS52" s="228"/>
      <c r="AT52" s="228"/>
      <c r="AU52" s="228"/>
      <c r="AV52" s="228"/>
      <c r="AW52" s="228"/>
      <c r="AX52" s="228"/>
      <c r="AY52" s="104"/>
      <c r="AZ52" s="228" t="str">
        <f t="shared" ref="AZ52:BQ52" si="63">IF(AG52="","",$X52*AG52)</f>
        <v/>
      </c>
      <c r="BA52" s="228" t="str">
        <f t="shared" si="63"/>
        <v/>
      </c>
      <c r="BB52" s="228" t="str">
        <f t="shared" si="63"/>
        <v/>
      </c>
      <c r="BC52" s="228" t="str">
        <f t="shared" si="63"/>
        <v/>
      </c>
      <c r="BD52" s="228" t="str">
        <f t="shared" si="63"/>
        <v/>
      </c>
      <c r="BE52" s="228" t="str">
        <f t="shared" si="63"/>
        <v/>
      </c>
      <c r="BF52" s="228" t="str">
        <f t="shared" si="63"/>
        <v/>
      </c>
      <c r="BG52" s="228" t="str">
        <f t="shared" si="63"/>
        <v/>
      </c>
      <c r="BH52" s="228" t="str">
        <f t="shared" si="63"/>
        <v/>
      </c>
      <c r="BI52" s="228" t="str">
        <f t="shared" si="63"/>
        <v/>
      </c>
      <c r="BJ52" s="228" t="str">
        <f t="shared" si="63"/>
        <v/>
      </c>
      <c r="BK52" s="228" t="str">
        <f t="shared" si="63"/>
        <v/>
      </c>
      <c r="BL52" s="228" t="str">
        <f t="shared" si="63"/>
        <v/>
      </c>
      <c r="BM52" s="228" t="str">
        <f t="shared" si="63"/>
        <v/>
      </c>
      <c r="BN52" s="228" t="str">
        <f t="shared" si="63"/>
        <v/>
      </c>
      <c r="BO52" s="228" t="str">
        <f t="shared" si="63"/>
        <v/>
      </c>
      <c r="BP52" s="228" t="str">
        <f t="shared" si="63"/>
        <v/>
      </c>
      <c r="BQ52" s="228" t="str">
        <f t="shared" si="63"/>
        <v/>
      </c>
    </row>
    <row r="53" ht="13.5" customHeight="1">
      <c r="A53" s="107"/>
      <c r="B53" s="347" t="s">
        <v>574</v>
      </c>
      <c r="C53" s="348" t="s">
        <v>575</v>
      </c>
      <c r="D53" s="351"/>
      <c r="E53" s="348" t="s">
        <v>132</v>
      </c>
      <c r="F53" s="88">
        <v>6.0</v>
      </c>
      <c r="G53" s="126">
        <v>420.0</v>
      </c>
      <c r="H53" s="90"/>
      <c r="I53" s="91"/>
      <c r="J53" s="109"/>
      <c r="K53" s="93"/>
      <c r="L53" s="94"/>
      <c r="M53" s="95"/>
      <c r="N53" s="96"/>
      <c r="O53" s="97"/>
      <c r="P53" s="299"/>
      <c r="Q53" s="99"/>
      <c r="R53" s="100"/>
      <c r="S53" s="349"/>
      <c r="T53" s="101"/>
      <c r="U53" s="94"/>
      <c r="V53" s="23">
        <f t="shared" si="2"/>
        <v>0</v>
      </c>
      <c r="W53" s="25">
        <f t="shared" si="3"/>
        <v>0</v>
      </c>
      <c r="X53" s="228">
        <f t="shared" si="4"/>
        <v>0</v>
      </c>
      <c r="Y53" s="228"/>
      <c r="Z53" s="228"/>
      <c r="AA53" s="228"/>
      <c r="AB53" s="228"/>
      <c r="AC53" s="228">
        <f>X53*4</f>
        <v>0</v>
      </c>
      <c r="AD53" s="228">
        <f>X53*2</f>
        <v>0</v>
      </c>
      <c r="AE53" s="228"/>
      <c r="AF53" s="104"/>
      <c r="AG53" s="228"/>
      <c r="AH53" s="228"/>
      <c r="AI53" s="228"/>
      <c r="AJ53" s="228"/>
      <c r="AK53" s="228">
        <v>3.0</v>
      </c>
      <c r="AL53" s="228">
        <v>2.0</v>
      </c>
      <c r="AM53" s="228">
        <v>1.0</v>
      </c>
      <c r="AN53" s="228"/>
      <c r="AO53" s="228"/>
      <c r="AP53" s="228"/>
      <c r="AQ53" s="228"/>
      <c r="AR53" s="228"/>
      <c r="AS53" s="228"/>
      <c r="AT53" s="228"/>
      <c r="AU53" s="228"/>
      <c r="AV53" s="228"/>
      <c r="AW53" s="228"/>
      <c r="AX53" s="228">
        <v>18.0</v>
      </c>
      <c r="AY53" s="104"/>
      <c r="AZ53" s="228" t="str">
        <f t="shared" ref="AZ53:BQ53" si="64">IF(AG53="","",$X53*AG53)</f>
        <v/>
      </c>
      <c r="BA53" s="228" t="str">
        <f t="shared" si="64"/>
        <v/>
      </c>
      <c r="BB53" s="228" t="str">
        <f t="shared" si="64"/>
        <v/>
      </c>
      <c r="BC53" s="228" t="str">
        <f t="shared" si="64"/>
        <v/>
      </c>
      <c r="BD53" s="228">
        <f t="shared" si="64"/>
        <v>0</v>
      </c>
      <c r="BE53" s="228">
        <f t="shared" si="64"/>
        <v>0</v>
      </c>
      <c r="BF53" s="228">
        <f t="shared" si="64"/>
        <v>0</v>
      </c>
      <c r="BG53" s="228" t="str">
        <f t="shared" si="64"/>
        <v/>
      </c>
      <c r="BH53" s="228" t="str">
        <f t="shared" si="64"/>
        <v/>
      </c>
      <c r="BI53" s="228" t="str">
        <f t="shared" si="64"/>
        <v/>
      </c>
      <c r="BJ53" s="228" t="str">
        <f t="shared" si="64"/>
        <v/>
      </c>
      <c r="BK53" s="228" t="str">
        <f t="shared" si="64"/>
        <v/>
      </c>
      <c r="BL53" s="228" t="str">
        <f t="shared" si="64"/>
        <v/>
      </c>
      <c r="BM53" s="228" t="str">
        <f t="shared" si="64"/>
        <v/>
      </c>
      <c r="BN53" s="228" t="str">
        <f t="shared" si="64"/>
        <v/>
      </c>
      <c r="BO53" s="228" t="str">
        <f t="shared" si="64"/>
        <v/>
      </c>
      <c r="BP53" s="228" t="str">
        <f t="shared" si="64"/>
        <v/>
      </c>
      <c r="BQ53" s="228">
        <f t="shared" si="64"/>
        <v>0</v>
      </c>
    </row>
    <row r="54" ht="13.5" customHeight="1">
      <c r="A54" s="107"/>
      <c r="B54" s="347" t="s">
        <v>576</v>
      </c>
      <c r="C54" s="348" t="s">
        <v>73</v>
      </c>
      <c r="D54" s="351"/>
      <c r="E54" s="348" t="s">
        <v>127</v>
      </c>
      <c r="F54" s="88">
        <v>6.0</v>
      </c>
      <c r="G54" s="126">
        <v>70.0</v>
      </c>
      <c r="H54" s="90"/>
      <c r="I54" s="91"/>
      <c r="J54" s="109"/>
      <c r="K54" s="93"/>
      <c r="L54" s="94"/>
      <c r="M54" s="95"/>
      <c r="N54" s="96"/>
      <c r="O54" s="97"/>
      <c r="P54" s="299"/>
      <c r="Q54" s="99"/>
      <c r="R54" s="100"/>
      <c r="S54" s="349"/>
      <c r="T54" s="101"/>
      <c r="U54" s="94"/>
      <c r="V54" s="23">
        <f t="shared" si="2"/>
        <v>0</v>
      </c>
      <c r="W54" s="25">
        <f t="shared" si="3"/>
        <v>0</v>
      </c>
      <c r="X54" s="228">
        <f t="shared" si="4"/>
        <v>0</v>
      </c>
      <c r="Y54" s="228"/>
      <c r="Z54" s="228"/>
      <c r="AA54" s="228"/>
      <c r="AB54" s="228">
        <f>X54*6</f>
        <v>0</v>
      </c>
      <c r="AC54" s="228"/>
      <c r="AD54" s="228"/>
      <c r="AE54" s="228"/>
      <c r="AF54" s="104"/>
      <c r="AG54" s="228"/>
      <c r="AH54" s="228"/>
      <c r="AI54" s="228"/>
      <c r="AJ54" s="228"/>
      <c r="AK54" s="228"/>
      <c r="AL54" s="228"/>
      <c r="AM54" s="228"/>
      <c r="AN54" s="228"/>
      <c r="AO54" s="228"/>
      <c r="AP54" s="228"/>
      <c r="AQ54" s="228"/>
      <c r="AR54" s="228"/>
      <c r="AS54" s="228"/>
      <c r="AT54" s="228"/>
      <c r="AU54" s="228"/>
      <c r="AV54" s="228"/>
      <c r="AW54" s="228"/>
      <c r="AX54" s="228">
        <v>12.0</v>
      </c>
      <c r="AY54" s="104"/>
      <c r="AZ54" s="228" t="str">
        <f t="shared" ref="AZ54:BQ54" si="65">IF(AG54="","",$X54*AG54)</f>
        <v/>
      </c>
      <c r="BA54" s="228" t="str">
        <f t="shared" si="65"/>
        <v/>
      </c>
      <c r="BB54" s="228" t="str">
        <f t="shared" si="65"/>
        <v/>
      </c>
      <c r="BC54" s="228" t="str">
        <f t="shared" si="65"/>
        <v/>
      </c>
      <c r="BD54" s="228" t="str">
        <f t="shared" si="65"/>
        <v/>
      </c>
      <c r="BE54" s="228" t="str">
        <f t="shared" si="65"/>
        <v/>
      </c>
      <c r="BF54" s="228" t="str">
        <f t="shared" si="65"/>
        <v/>
      </c>
      <c r="BG54" s="228" t="str">
        <f t="shared" si="65"/>
        <v/>
      </c>
      <c r="BH54" s="228" t="str">
        <f t="shared" si="65"/>
        <v/>
      </c>
      <c r="BI54" s="228" t="str">
        <f t="shared" si="65"/>
        <v/>
      </c>
      <c r="BJ54" s="228" t="str">
        <f t="shared" si="65"/>
        <v/>
      </c>
      <c r="BK54" s="228" t="str">
        <f t="shared" si="65"/>
        <v/>
      </c>
      <c r="BL54" s="228" t="str">
        <f t="shared" si="65"/>
        <v/>
      </c>
      <c r="BM54" s="228" t="str">
        <f t="shared" si="65"/>
        <v/>
      </c>
      <c r="BN54" s="228" t="str">
        <f t="shared" si="65"/>
        <v/>
      </c>
      <c r="BO54" s="228" t="str">
        <f t="shared" si="65"/>
        <v/>
      </c>
      <c r="BP54" s="228" t="str">
        <f t="shared" si="65"/>
        <v/>
      </c>
      <c r="BQ54" s="228">
        <f t="shared" si="65"/>
        <v>0</v>
      </c>
    </row>
    <row r="55" ht="13.5" customHeight="1">
      <c r="A55" s="107"/>
      <c r="B55" s="347" t="s">
        <v>577</v>
      </c>
      <c r="C55" s="348" t="s">
        <v>515</v>
      </c>
      <c r="D55" s="351"/>
      <c r="E55" s="348" t="s">
        <v>127</v>
      </c>
      <c r="F55" s="88">
        <v>10.0</v>
      </c>
      <c r="G55" s="126">
        <v>150.0</v>
      </c>
      <c r="H55" s="90"/>
      <c r="I55" s="91"/>
      <c r="J55" s="109"/>
      <c r="K55" s="93"/>
      <c r="L55" s="94"/>
      <c r="M55" s="95"/>
      <c r="N55" s="96"/>
      <c r="O55" s="97"/>
      <c r="P55" s="299"/>
      <c r="Q55" s="99"/>
      <c r="R55" s="100"/>
      <c r="S55" s="349"/>
      <c r="T55" s="101"/>
      <c r="U55" s="94"/>
      <c r="V55" s="23">
        <f t="shared" si="2"/>
        <v>0</v>
      </c>
      <c r="W55" s="25">
        <f t="shared" si="3"/>
        <v>0</v>
      </c>
      <c r="X55" s="228">
        <f t="shared" si="4"/>
        <v>0</v>
      </c>
      <c r="Y55" s="228"/>
      <c r="Z55" s="228"/>
      <c r="AA55" s="228">
        <f>X55*2</f>
        <v>0</v>
      </c>
      <c r="AB55" s="228">
        <f>X55*4</f>
        <v>0</v>
      </c>
      <c r="AC55" s="228">
        <f>X55*4</f>
        <v>0</v>
      </c>
      <c r="AD55" s="228"/>
      <c r="AE55" s="228"/>
      <c r="AF55" s="104"/>
      <c r="AG55" s="228"/>
      <c r="AH55" s="228"/>
      <c r="AI55" s="228"/>
      <c r="AJ55" s="228"/>
      <c r="AK55" s="228"/>
      <c r="AL55" s="228"/>
      <c r="AM55" s="228"/>
      <c r="AN55" s="228"/>
      <c r="AO55" s="228"/>
      <c r="AP55" s="228"/>
      <c r="AQ55" s="228"/>
      <c r="AR55" s="228"/>
      <c r="AS55" s="228"/>
      <c r="AT55" s="228"/>
      <c r="AU55" s="228"/>
      <c r="AV55" s="228"/>
      <c r="AW55" s="228"/>
      <c r="AX55" s="228">
        <v>40.0</v>
      </c>
      <c r="AY55" s="104"/>
      <c r="AZ55" s="228" t="str">
        <f t="shared" ref="AZ55:BQ55" si="66">IF(AG55="","",$X55*AG55)</f>
        <v/>
      </c>
      <c r="BA55" s="228" t="str">
        <f t="shared" si="66"/>
        <v/>
      </c>
      <c r="BB55" s="228" t="str">
        <f t="shared" si="66"/>
        <v/>
      </c>
      <c r="BC55" s="228" t="str">
        <f t="shared" si="66"/>
        <v/>
      </c>
      <c r="BD55" s="228" t="str">
        <f t="shared" si="66"/>
        <v/>
      </c>
      <c r="BE55" s="228" t="str">
        <f t="shared" si="66"/>
        <v/>
      </c>
      <c r="BF55" s="228" t="str">
        <f t="shared" si="66"/>
        <v/>
      </c>
      <c r="BG55" s="228" t="str">
        <f t="shared" si="66"/>
        <v/>
      </c>
      <c r="BH55" s="228" t="str">
        <f t="shared" si="66"/>
        <v/>
      </c>
      <c r="BI55" s="228" t="str">
        <f t="shared" si="66"/>
        <v/>
      </c>
      <c r="BJ55" s="228" t="str">
        <f t="shared" si="66"/>
        <v/>
      </c>
      <c r="BK55" s="228" t="str">
        <f t="shared" si="66"/>
        <v/>
      </c>
      <c r="BL55" s="228" t="str">
        <f t="shared" si="66"/>
        <v/>
      </c>
      <c r="BM55" s="228" t="str">
        <f t="shared" si="66"/>
        <v/>
      </c>
      <c r="BN55" s="228" t="str">
        <f t="shared" si="66"/>
        <v/>
      </c>
      <c r="BO55" s="228" t="str">
        <f t="shared" si="66"/>
        <v/>
      </c>
      <c r="BP55" s="228" t="str">
        <f t="shared" si="66"/>
        <v/>
      </c>
      <c r="BQ55" s="228">
        <f t="shared" si="66"/>
        <v>0</v>
      </c>
    </row>
    <row r="56" ht="13.5" customHeight="1">
      <c r="A56" s="107"/>
      <c r="B56" s="347" t="s">
        <v>578</v>
      </c>
      <c r="C56" s="348" t="s">
        <v>74</v>
      </c>
      <c r="D56" s="351"/>
      <c r="E56" s="348" t="s">
        <v>169</v>
      </c>
      <c r="F56" s="88">
        <v>6.0</v>
      </c>
      <c r="G56" s="126">
        <v>370.0</v>
      </c>
      <c r="H56" s="90"/>
      <c r="I56" s="91"/>
      <c r="J56" s="109"/>
      <c r="K56" s="93"/>
      <c r="L56" s="94"/>
      <c r="M56" s="95"/>
      <c r="N56" s="96"/>
      <c r="O56" s="97"/>
      <c r="P56" s="299"/>
      <c r="Q56" s="99"/>
      <c r="R56" s="100"/>
      <c r="S56" s="349"/>
      <c r="T56" s="101"/>
      <c r="U56" s="94"/>
      <c r="V56" s="23">
        <f t="shared" si="2"/>
        <v>0</v>
      </c>
      <c r="W56" s="25">
        <f t="shared" si="3"/>
        <v>0</v>
      </c>
      <c r="X56" s="228">
        <f t="shared" si="4"/>
        <v>0</v>
      </c>
      <c r="Y56" s="228"/>
      <c r="Z56" s="228"/>
      <c r="AA56" s="228"/>
      <c r="AB56" s="228"/>
      <c r="AC56" s="228">
        <f>X56*6</f>
        <v>0</v>
      </c>
      <c r="AD56" s="228"/>
      <c r="AE56" s="228"/>
      <c r="AF56" s="104"/>
      <c r="AG56" s="228"/>
      <c r="AH56" s="228"/>
      <c r="AI56" s="228"/>
      <c r="AJ56" s="228"/>
      <c r="AK56" s="228"/>
      <c r="AL56" s="228"/>
      <c r="AM56" s="228"/>
      <c r="AN56" s="228"/>
      <c r="AO56" s="228"/>
      <c r="AP56" s="228"/>
      <c r="AQ56" s="228"/>
      <c r="AR56" s="228"/>
      <c r="AS56" s="228"/>
      <c r="AT56" s="228"/>
      <c r="AU56" s="228"/>
      <c r="AV56" s="228"/>
      <c r="AW56" s="228"/>
      <c r="AX56" s="228">
        <v>24.0</v>
      </c>
      <c r="AY56" s="104"/>
      <c r="AZ56" s="228" t="str">
        <f t="shared" ref="AZ56:BQ56" si="67">IF(AG56="","",$X56*AG56)</f>
        <v/>
      </c>
      <c r="BA56" s="228" t="str">
        <f t="shared" si="67"/>
        <v/>
      </c>
      <c r="BB56" s="228" t="str">
        <f t="shared" si="67"/>
        <v/>
      </c>
      <c r="BC56" s="228" t="str">
        <f t="shared" si="67"/>
        <v/>
      </c>
      <c r="BD56" s="228" t="str">
        <f t="shared" si="67"/>
        <v/>
      </c>
      <c r="BE56" s="228" t="str">
        <f t="shared" si="67"/>
        <v/>
      </c>
      <c r="BF56" s="228" t="str">
        <f t="shared" si="67"/>
        <v/>
      </c>
      <c r="BG56" s="228" t="str">
        <f t="shared" si="67"/>
        <v/>
      </c>
      <c r="BH56" s="228" t="str">
        <f t="shared" si="67"/>
        <v/>
      </c>
      <c r="BI56" s="228" t="str">
        <f t="shared" si="67"/>
        <v/>
      </c>
      <c r="BJ56" s="228" t="str">
        <f t="shared" si="67"/>
        <v/>
      </c>
      <c r="BK56" s="228" t="str">
        <f t="shared" si="67"/>
        <v/>
      </c>
      <c r="BL56" s="228" t="str">
        <f t="shared" si="67"/>
        <v/>
      </c>
      <c r="BM56" s="228" t="str">
        <f t="shared" si="67"/>
        <v/>
      </c>
      <c r="BN56" s="228" t="str">
        <f t="shared" si="67"/>
        <v/>
      </c>
      <c r="BO56" s="228" t="str">
        <f t="shared" si="67"/>
        <v/>
      </c>
      <c r="BP56" s="228" t="str">
        <f t="shared" si="67"/>
        <v/>
      </c>
      <c r="BQ56" s="228">
        <f t="shared" si="67"/>
        <v>0</v>
      </c>
    </row>
    <row r="57" ht="13.5" customHeight="1">
      <c r="A57" s="107"/>
      <c r="B57" s="347" t="s">
        <v>579</v>
      </c>
      <c r="C57" s="348" t="s">
        <v>73</v>
      </c>
      <c r="D57" s="351"/>
      <c r="E57" s="348" t="s">
        <v>132</v>
      </c>
      <c r="F57" s="88">
        <v>6.0</v>
      </c>
      <c r="G57" s="126">
        <v>195.0</v>
      </c>
      <c r="H57" s="90"/>
      <c r="I57" s="91"/>
      <c r="J57" s="109"/>
      <c r="K57" s="93"/>
      <c r="L57" s="94"/>
      <c r="M57" s="95"/>
      <c r="N57" s="96"/>
      <c r="O57" s="97"/>
      <c r="P57" s="299"/>
      <c r="Q57" s="99"/>
      <c r="R57" s="100"/>
      <c r="S57" s="349"/>
      <c r="T57" s="101"/>
      <c r="U57" s="94"/>
      <c r="V57" s="23">
        <f t="shared" si="2"/>
        <v>0</v>
      </c>
      <c r="W57" s="25">
        <f t="shared" si="3"/>
        <v>0</v>
      </c>
      <c r="X57" s="228">
        <f t="shared" si="4"/>
        <v>0</v>
      </c>
      <c r="Y57" s="228"/>
      <c r="Z57" s="228"/>
      <c r="AA57" s="228"/>
      <c r="AB57" s="228">
        <f t="shared" ref="AB57:AB60" si="69">X57*6</f>
        <v>0</v>
      </c>
      <c r="AC57" s="228"/>
      <c r="AD57" s="228"/>
      <c r="AE57" s="228"/>
      <c r="AF57" s="104"/>
      <c r="AG57" s="228"/>
      <c r="AH57" s="228"/>
      <c r="AI57" s="228"/>
      <c r="AJ57" s="228"/>
      <c r="AK57" s="228"/>
      <c r="AL57" s="228">
        <v>3.0</v>
      </c>
      <c r="AM57" s="228">
        <v>3.0</v>
      </c>
      <c r="AN57" s="228"/>
      <c r="AO57" s="228"/>
      <c r="AP57" s="228"/>
      <c r="AQ57" s="228"/>
      <c r="AR57" s="228"/>
      <c r="AS57" s="228"/>
      <c r="AT57" s="228"/>
      <c r="AU57" s="228"/>
      <c r="AV57" s="228"/>
      <c r="AW57" s="228"/>
      <c r="AX57" s="228">
        <v>24.0</v>
      </c>
      <c r="AY57" s="104"/>
      <c r="AZ57" s="228" t="str">
        <f t="shared" ref="AZ57:BQ57" si="68">IF(AG57="","",$X57*AG57)</f>
        <v/>
      </c>
      <c r="BA57" s="228" t="str">
        <f t="shared" si="68"/>
        <v/>
      </c>
      <c r="BB57" s="228" t="str">
        <f t="shared" si="68"/>
        <v/>
      </c>
      <c r="BC57" s="228" t="str">
        <f t="shared" si="68"/>
        <v/>
      </c>
      <c r="BD57" s="228" t="str">
        <f t="shared" si="68"/>
        <v/>
      </c>
      <c r="BE57" s="228">
        <f t="shared" si="68"/>
        <v>0</v>
      </c>
      <c r="BF57" s="228">
        <f t="shared" si="68"/>
        <v>0</v>
      </c>
      <c r="BG57" s="228" t="str">
        <f t="shared" si="68"/>
        <v/>
      </c>
      <c r="BH57" s="228" t="str">
        <f t="shared" si="68"/>
        <v/>
      </c>
      <c r="BI57" s="228" t="str">
        <f t="shared" si="68"/>
        <v/>
      </c>
      <c r="BJ57" s="228" t="str">
        <f t="shared" si="68"/>
        <v/>
      </c>
      <c r="BK57" s="228" t="str">
        <f t="shared" si="68"/>
        <v/>
      </c>
      <c r="BL57" s="228" t="str">
        <f t="shared" si="68"/>
        <v/>
      </c>
      <c r="BM57" s="228" t="str">
        <f t="shared" si="68"/>
        <v/>
      </c>
      <c r="BN57" s="228" t="str">
        <f t="shared" si="68"/>
        <v/>
      </c>
      <c r="BO57" s="228" t="str">
        <f t="shared" si="68"/>
        <v/>
      </c>
      <c r="BP57" s="228" t="str">
        <f t="shared" si="68"/>
        <v/>
      </c>
      <c r="BQ57" s="228">
        <f t="shared" si="68"/>
        <v>0</v>
      </c>
    </row>
    <row r="58" ht="13.5" customHeight="1">
      <c r="A58" s="107"/>
      <c r="B58" s="347" t="s">
        <v>580</v>
      </c>
      <c r="C58" s="348" t="s">
        <v>73</v>
      </c>
      <c r="D58" s="140" t="s">
        <v>120</v>
      </c>
      <c r="E58" s="348" t="s">
        <v>132</v>
      </c>
      <c r="F58" s="88">
        <v>6.0</v>
      </c>
      <c r="G58" s="126">
        <v>140.0</v>
      </c>
      <c r="H58" s="90"/>
      <c r="I58" s="91"/>
      <c r="J58" s="109"/>
      <c r="K58" s="93"/>
      <c r="L58" s="94"/>
      <c r="M58" s="95"/>
      <c r="N58" s="96"/>
      <c r="O58" s="97"/>
      <c r="P58" s="299"/>
      <c r="Q58" s="99"/>
      <c r="R58" s="100"/>
      <c r="S58" s="226"/>
      <c r="T58" s="101"/>
      <c r="U58" s="247"/>
      <c r="V58" s="23">
        <f t="shared" si="2"/>
        <v>0</v>
      </c>
      <c r="W58" s="25">
        <f t="shared" si="3"/>
        <v>0</v>
      </c>
      <c r="X58" s="228">
        <f t="shared" si="4"/>
        <v>0</v>
      </c>
      <c r="Y58" s="228"/>
      <c r="Z58" s="228"/>
      <c r="AA58" s="228"/>
      <c r="AB58" s="228">
        <f t="shared" si="69"/>
        <v>0</v>
      </c>
      <c r="AC58" s="228"/>
      <c r="AD58" s="228"/>
      <c r="AE58" s="228"/>
      <c r="AF58" s="104"/>
      <c r="AG58" s="228"/>
      <c r="AH58" s="228"/>
      <c r="AI58" s="228"/>
      <c r="AJ58" s="228"/>
      <c r="AK58" s="228"/>
      <c r="AL58" s="228">
        <v>3.0</v>
      </c>
      <c r="AM58" s="228">
        <v>3.0</v>
      </c>
      <c r="AN58" s="228"/>
      <c r="AO58" s="228"/>
      <c r="AP58" s="228"/>
      <c r="AQ58" s="228"/>
      <c r="AR58" s="228"/>
      <c r="AS58" s="228"/>
      <c r="AT58" s="228"/>
      <c r="AU58" s="228"/>
      <c r="AV58" s="228"/>
      <c r="AW58" s="228"/>
      <c r="AX58" s="228">
        <v>24.0</v>
      </c>
      <c r="AY58" s="104"/>
      <c r="AZ58" s="228" t="str">
        <f t="shared" ref="AZ58:BQ58" si="70">IF(AG58="","",$X58*AG58)</f>
        <v/>
      </c>
      <c r="BA58" s="228" t="str">
        <f t="shared" si="70"/>
        <v/>
      </c>
      <c r="BB58" s="228" t="str">
        <f t="shared" si="70"/>
        <v/>
      </c>
      <c r="BC58" s="228" t="str">
        <f t="shared" si="70"/>
        <v/>
      </c>
      <c r="BD58" s="228" t="str">
        <f t="shared" si="70"/>
        <v/>
      </c>
      <c r="BE58" s="228">
        <f t="shared" si="70"/>
        <v>0</v>
      </c>
      <c r="BF58" s="228">
        <f t="shared" si="70"/>
        <v>0</v>
      </c>
      <c r="BG58" s="228" t="str">
        <f t="shared" si="70"/>
        <v/>
      </c>
      <c r="BH58" s="228" t="str">
        <f t="shared" si="70"/>
        <v/>
      </c>
      <c r="BI58" s="228" t="str">
        <f t="shared" si="70"/>
        <v/>
      </c>
      <c r="BJ58" s="228" t="str">
        <f t="shared" si="70"/>
        <v/>
      </c>
      <c r="BK58" s="228" t="str">
        <f t="shared" si="70"/>
        <v/>
      </c>
      <c r="BL58" s="228" t="str">
        <f t="shared" si="70"/>
        <v/>
      </c>
      <c r="BM58" s="228" t="str">
        <f t="shared" si="70"/>
        <v/>
      </c>
      <c r="BN58" s="228" t="str">
        <f t="shared" si="70"/>
        <v/>
      </c>
      <c r="BO58" s="228" t="str">
        <f t="shared" si="70"/>
        <v/>
      </c>
      <c r="BP58" s="228" t="str">
        <f t="shared" si="70"/>
        <v/>
      </c>
      <c r="BQ58" s="228">
        <f t="shared" si="70"/>
        <v>0</v>
      </c>
    </row>
    <row r="59" ht="13.5" customHeight="1">
      <c r="A59" s="107"/>
      <c r="B59" s="347" t="s">
        <v>581</v>
      </c>
      <c r="C59" s="348" t="s">
        <v>73</v>
      </c>
      <c r="D59" s="351"/>
      <c r="E59" s="348" t="s">
        <v>132</v>
      </c>
      <c r="F59" s="88">
        <v>6.0</v>
      </c>
      <c r="G59" s="126">
        <v>305.0</v>
      </c>
      <c r="H59" s="90"/>
      <c r="I59" s="91"/>
      <c r="J59" s="109"/>
      <c r="K59" s="93"/>
      <c r="L59" s="94"/>
      <c r="M59" s="95"/>
      <c r="N59" s="96"/>
      <c r="O59" s="97"/>
      <c r="P59" s="299"/>
      <c r="Q59" s="99"/>
      <c r="R59" s="100"/>
      <c r="S59" s="349"/>
      <c r="T59" s="101"/>
      <c r="U59" s="94"/>
      <c r="V59" s="23">
        <f t="shared" si="2"/>
        <v>0</v>
      </c>
      <c r="W59" s="25">
        <f t="shared" si="3"/>
        <v>0</v>
      </c>
      <c r="X59" s="228">
        <f t="shared" si="4"/>
        <v>0</v>
      </c>
      <c r="Y59" s="228"/>
      <c r="Z59" s="228"/>
      <c r="AA59" s="228"/>
      <c r="AB59" s="228">
        <f t="shared" si="69"/>
        <v>0</v>
      </c>
      <c r="AC59" s="228"/>
      <c r="AD59" s="228"/>
      <c r="AE59" s="228"/>
      <c r="AF59" s="104"/>
      <c r="AG59" s="228"/>
      <c r="AH59" s="228"/>
      <c r="AI59" s="228"/>
      <c r="AJ59" s="228"/>
      <c r="AK59" s="228"/>
      <c r="AL59" s="228">
        <v>2.0</v>
      </c>
      <c r="AM59" s="228"/>
      <c r="AN59" s="228">
        <v>4.0</v>
      </c>
      <c r="AO59" s="228"/>
      <c r="AP59" s="228"/>
      <c r="AQ59" s="228"/>
      <c r="AR59" s="228"/>
      <c r="AS59" s="228"/>
      <c r="AT59" s="228"/>
      <c r="AU59" s="228"/>
      <c r="AV59" s="228"/>
      <c r="AW59" s="228"/>
      <c r="AX59" s="228">
        <v>6.0</v>
      </c>
      <c r="AY59" s="104"/>
      <c r="AZ59" s="228" t="str">
        <f t="shared" ref="AZ59:BQ59" si="71">IF(AG59="","",$X59*AG59)</f>
        <v/>
      </c>
      <c r="BA59" s="228" t="str">
        <f t="shared" si="71"/>
        <v/>
      </c>
      <c r="BB59" s="228" t="str">
        <f t="shared" si="71"/>
        <v/>
      </c>
      <c r="BC59" s="228" t="str">
        <f t="shared" si="71"/>
        <v/>
      </c>
      <c r="BD59" s="228" t="str">
        <f t="shared" si="71"/>
        <v/>
      </c>
      <c r="BE59" s="228">
        <f t="shared" si="71"/>
        <v>0</v>
      </c>
      <c r="BF59" s="228" t="str">
        <f t="shared" si="71"/>
        <v/>
      </c>
      <c r="BG59" s="228">
        <f t="shared" si="71"/>
        <v>0</v>
      </c>
      <c r="BH59" s="228" t="str">
        <f t="shared" si="71"/>
        <v/>
      </c>
      <c r="BI59" s="228" t="str">
        <f t="shared" si="71"/>
        <v/>
      </c>
      <c r="BJ59" s="228" t="str">
        <f t="shared" si="71"/>
        <v/>
      </c>
      <c r="BK59" s="228" t="str">
        <f t="shared" si="71"/>
        <v/>
      </c>
      <c r="BL59" s="228" t="str">
        <f t="shared" si="71"/>
        <v/>
      </c>
      <c r="BM59" s="228" t="str">
        <f t="shared" si="71"/>
        <v/>
      </c>
      <c r="BN59" s="228" t="str">
        <f t="shared" si="71"/>
        <v/>
      </c>
      <c r="BO59" s="228" t="str">
        <f t="shared" si="71"/>
        <v/>
      </c>
      <c r="BP59" s="228" t="str">
        <f t="shared" si="71"/>
        <v/>
      </c>
      <c r="BQ59" s="228">
        <f t="shared" si="71"/>
        <v>0</v>
      </c>
    </row>
    <row r="60" ht="13.5" customHeight="1">
      <c r="A60" s="107"/>
      <c r="B60" s="347" t="s">
        <v>582</v>
      </c>
      <c r="C60" s="348" t="s">
        <v>73</v>
      </c>
      <c r="D60" s="140" t="s">
        <v>120</v>
      </c>
      <c r="E60" s="348" t="s">
        <v>132</v>
      </c>
      <c r="F60" s="88">
        <v>6.0</v>
      </c>
      <c r="G60" s="126">
        <v>215.0</v>
      </c>
      <c r="H60" s="90"/>
      <c r="I60" s="91"/>
      <c r="J60" s="109"/>
      <c r="K60" s="93"/>
      <c r="L60" s="94"/>
      <c r="M60" s="95"/>
      <c r="N60" s="96"/>
      <c r="O60" s="97"/>
      <c r="P60" s="299"/>
      <c r="Q60" s="99"/>
      <c r="R60" s="100"/>
      <c r="S60" s="226"/>
      <c r="T60" s="101"/>
      <c r="U60" s="247"/>
      <c r="V60" s="23">
        <f t="shared" si="2"/>
        <v>0</v>
      </c>
      <c r="W60" s="25">
        <f t="shared" si="3"/>
        <v>0</v>
      </c>
      <c r="X60" s="228">
        <f t="shared" si="4"/>
        <v>0</v>
      </c>
      <c r="Y60" s="228"/>
      <c r="Z60" s="228"/>
      <c r="AA60" s="228"/>
      <c r="AB60" s="228">
        <f t="shared" si="69"/>
        <v>0</v>
      </c>
      <c r="AC60" s="228"/>
      <c r="AD60" s="228"/>
      <c r="AE60" s="228"/>
      <c r="AF60" s="104"/>
      <c r="AG60" s="228"/>
      <c r="AH60" s="228"/>
      <c r="AI60" s="228"/>
      <c r="AJ60" s="228"/>
      <c r="AK60" s="228"/>
      <c r="AL60" s="228">
        <v>2.0</v>
      </c>
      <c r="AM60" s="228"/>
      <c r="AN60" s="228">
        <v>4.0</v>
      </c>
      <c r="AO60" s="228"/>
      <c r="AP60" s="228"/>
      <c r="AQ60" s="228"/>
      <c r="AR60" s="228"/>
      <c r="AS60" s="228"/>
      <c r="AT60" s="228"/>
      <c r="AU60" s="228"/>
      <c r="AV60" s="228"/>
      <c r="AW60" s="228"/>
      <c r="AX60" s="228">
        <v>6.0</v>
      </c>
      <c r="AY60" s="104"/>
      <c r="AZ60" s="228" t="str">
        <f t="shared" ref="AZ60:BQ60" si="72">IF(AG60="","",$X60*AG60)</f>
        <v/>
      </c>
      <c r="BA60" s="228" t="str">
        <f t="shared" si="72"/>
        <v/>
      </c>
      <c r="BB60" s="228" t="str">
        <f t="shared" si="72"/>
        <v/>
      </c>
      <c r="BC60" s="228" t="str">
        <f t="shared" si="72"/>
        <v/>
      </c>
      <c r="BD60" s="228" t="str">
        <f t="shared" si="72"/>
        <v/>
      </c>
      <c r="BE60" s="228">
        <f t="shared" si="72"/>
        <v>0</v>
      </c>
      <c r="BF60" s="228" t="str">
        <f t="shared" si="72"/>
        <v/>
      </c>
      <c r="BG60" s="228">
        <f t="shared" si="72"/>
        <v>0</v>
      </c>
      <c r="BH60" s="228" t="str">
        <f t="shared" si="72"/>
        <v/>
      </c>
      <c r="BI60" s="228" t="str">
        <f t="shared" si="72"/>
        <v/>
      </c>
      <c r="BJ60" s="228" t="str">
        <f t="shared" si="72"/>
        <v/>
      </c>
      <c r="BK60" s="228" t="str">
        <f t="shared" si="72"/>
        <v/>
      </c>
      <c r="BL60" s="228" t="str">
        <f t="shared" si="72"/>
        <v/>
      </c>
      <c r="BM60" s="228" t="str">
        <f t="shared" si="72"/>
        <v/>
      </c>
      <c r="BN60" s="228" t="str">
        <f t="shared" si="72"/>
        <v/>
      </c>
      <c r="BO60" s="228" t="str">
        <f t="shared" si="72"/>
        <v/>
      </c>
      <c r="BP60" s="228" t="str">
        <f t="shared" si="72"/>
        <v/>
      </c>
      <c r="BQ60" s="228">
        <f t="shared" si="72"/>
        <v>0</v>
      </c>
    </row>
    <row r="61" ht="13.5" customHeight="1">
      <c r="A61" s="107"/>
      <c r="B61" s="347" t="s">
        <v>583</v>
      </c>
      <c r="C61" s="348" t="s">
        <v>575</v>
      </c>
      <c r="D61" s="351"/>
      <c r="E61" s="348" t="s">
        <v>132</v>
      </c>
      <c r="F61" s="88">
        <v>6.0</v>
      </c>
      <c r="G61" s="126">
        <v>500.0</v>
      </c>
      <c r="H61" s="90"/>
      <c r="I61" s="91"/>
      <c r="J61" s="109"/>
      <c r="K61" s="93"/>
      <c r="L61" s="94"/>
      <c r="M61" s="95"/>
      <c r="N61" s="96"/>
      <c r="O61" s="97"/>
      <c r="P61" s="299"/>
      <c r="Q61" s="99"/>
      <c r="R61" s="100"/>
      <c r="S61" s="349"/>
      <c r="T61" s="101"/>
      <c r="U61" s="94"/>
      <c r="V61" s="23">
        <f t="shared" si="2"/>
        <v>0</v>
      </c>
      <c r="W61" s="25">
        <f t="shared" si="3"/>
        <v>0</v>
      </c>
      <c r="X61" s="228">
        <f t="shared" si="4"/>
        <v>0</v>
      </c>
      <c r="Y61" s="228"/>
      <c r="Z61" s="228"/>
      <c r="AA61" s="228"/>
      <c r="AB61" s="228"/>
      <c r="AC61" s="228">
        <f>X61*3</f>
        <v>0</v>
      </c>
      <c r="AD61" s="228">
        <f>X61*3</f>
        <v>0</v>
      </c>
      <c r="AE61" s="228"/>
      <c r="AF61" s="104"/>
      <c r="AG61" s="228"/>
      <c r="AH61" s="228"/>
      <c r="AI61" s="228"/>
      <c r="AJ61" s="228"/>
      <c r="AK61" s="228">
        <v>4.0</v>
      </c>
      <c r="AL61" s="228"/>
      <c r="AM61" s="228">
        <v>1.0</v>
      </c>
      <c r="AN61" s="228">
        <v>1.0</v>
      </c>
      <c r="AO61" s="228"/>
      <c r="AP61" s="228"/>
      <c r="AQ61" s="228"/>
      <c r="AR61" s="228"/>
      <c r="AS61" s="228"/>
      <c r="AT61" s="228"/>
      <c r="AU61" s="228"/>
      <c r="AV61" s="228"/>
      <c r="AW61" s="228"/>
      <c r="AX61" s="228">
        <v>18.0</v>
      </c>
      <c r="AY61" s="104"/>
      <c r="AZ61" s="228" t="str">
        <f t="shared" ref="AZ61:BQ61" si="73">IF(AG61="","",$X61*AG61)</f>
        <v/>
      </c>
      <c r="BA61" s="228" t="str">
        <f t="shared" si="73"/>
        <v/>
      </c>
      <c r="BB61" s="228" t="str">
        <f t="shared" si="73"/>
        <v/>
      </c>
      <c r="BC61" s="228" t="str">
        <f t="shared" si="73"/>
        <v/>
      </c>
      <c r="BD61" s="228">
        <f t="shared" si="73"/>
        <v>0</v>
      </c>
      <c r="BE61" s="228" t="str">
        <f t="shared" si="73"/>
        <v/>
      </c>
      <c r="BF61" s="228">
        <f t="shared" si="73"/>
        <v>0</v>
      </c>
      <c r="BG61" s="228">
        <f t="shared" si="73"/>
        <v>0</v>
      </c>
      <c r="BH61" s="228" t="str">
        <f t="shared" si="73"/>
        <v/>
      </c>
      <c r="BI61" s="228" t="str">
        <f t="shared" si="73"/>
        <v/>
      </c>
      <c r="BJ61" s="228" t="str">
        <f t="shared" si="73"/>
        <v/>
      </c>
      <c r="BK61" s="228" t="str">
        <f t="shared" si="73"/>
        <v/>
      </c>
      <c r="BL61" s="228" t="str">
        <f t="shared" si="73"/>
        <v/>
      </c>
      <c r="BM61" s="228" t="str">
        <f t="shared" si="73"/>
        <v/>
      </c>
      <c r="BN61" s="228" t="str">
        <f t="shared" si="73"/>
        <v/>
      </c>
      <c r="BO61" s="228" t="str">
        <f t="shared" si="73"/>
        <v/>
      </c>
      <c r="BP61" s="228" t="str">
        <f t="shared" si="73"/>
        <v/>
      </c>
      <c r="BQ61" s="228">
        <f t="shared" si="73"/>
        <v>0</v>
      </c>
    </row>
    <row r="62" ht="13.5" customHeight="1">
      <c r="A62" s="107"/>
      <c r="B62" s="347" t="s">
        <v>584</v>
      </c>
      <c r="C62" s="348" t="s">
        <v>70</v>
      </c>
      <c r="D62" s="140"/>
      <c r="E62" s="348" t="s">
        <v>153</v>
      </c>
      <c r="F62" s="88">
        <v>6.0</v>
      </c>
      <c r="G62" s="126">
        <v>32.5</v>
      </c>
      <c r="H62" s="147"/>
      <c r="I62" s="148"/>
      <c r="J62" s="149"/>
      <c r="K62" s="150"/>
      <c r="L62" s="151"/>
      <c r="M62" s="152"/>
      <c r="N62" s="153"/>
      <c r="O62" s="154"/>
      <c r="P62" s="305"/>
      <c r="Q62" s="156"/>
      <c r="R62" s="157"/>
      <c r="S62" s="349"/>
      <c r="T62" s="158"/>
      <c r="U62" s="94"/>
      <c r="V62" s="23">
        <f t="shared" si="2"/>
        <v>0</v>
      </c>
      <c r="W62" s="25">
        <f t="shared" si="3"/>
        <v>0</v>
      </c>
      <c r="X62" s="228">
        <f t="shared" si="4"/>
        <v>0</v>
      </c>
      <c r="Y62" s="228">
        <f>X62*6</f>
        <v>0</v>
      </c>
      <c r="Z62" s="228"/>
      <c r="AA62" s="228"/>
      <c r="AB62" s="228"/>
      <c r="AC62" s="228"/>
      <c r="AD62" s="228"/>
      <c r="AE62" s="228"/>
      <c r="AF62" s="104"/>
      <c r="AG62" s="228"/>
      <c r="AH62" s="228"/>
      <c r="AI62" s="228"/>
      <c r="AJ62" s="228"/>
      <c r="AK62" s="228"/>
      <c r="AL62" s="228"/>
      <c r="AM62" s="228"/>
      <c r="AN62" s="228"/>
      <c r="AO62" s="228"/>
      <c r="AP62" s="228"/>
      <c r="AQ62" s="228"/>
      <c r="AR62" s="228"/>
      <c r="AS62" s="228"/>
      <c r="AT62" s="228"/>
      <c r="AU62" s="228"/>
      <c r="AV62" s="228"/>
      <c r="AW62" s="228"/>
      <c r="AX62" s="228">
        <v>12.0</v>
      </c>
      <c r="AY62" s="104"/>
      <c r="AZ62" s="228" t="str">
        <f t="shared" ref="AZ62:BQ62" si="74">IF(AG62="","",$X62*AG62)</f>
        <v/>
      </c>
      <c r="BA62" s="228" t="str">
        <f t="shared" si="74"/>
        <v/>
      </c>
      <c r="BB62" s="228" t="str">
        <f t="shared" si="74"/>
        <v/>
      </c>
      <c r="BC62" s="228" t="str">
        <f t="shared" si="74"/>
        <v/>
      </c>
      <c r="BD62" s="228" t="str">
        <f t="shared" si="74"/>
        <v/>
      </c>
      <c r="BE62" s="228" t="str">
        <f t="shared" si="74"/>
        <v/>
      </c>
      <c r="BF62" s="228" t="str">
        <f t="shared" si="74"/>
        <v/>
      </c>
      <c r="BG62" s="228" t="str">
        <f t="shared" si="74"/>
        <v/>
      </c>
      <c r="BH62" s="228" t="str">
        <f t="shared" si="74"/>
        <v/>
      </c>
      <c r="BI62" s="228" t="str">
        <f t="shared" si="74"/>
        <v/>
      </c>
      <c r="BJ62" s="228" t="str">
        <f t="shared" si="74"/>
        <v/>
      </c>
      <c r="BK62" s="228" t="str">
        <f t="shared" si="74"/>
        <v/>
      </c>
      <c r="BL62" s="228" t="str">
        <f t="shared" si="74"/>
        <v/>
      </c>
      <c r="BM62" s="228" t="str">
        <f t="shared" si="74"/>
        <v/>
      </c>
      <c r="BN62" s="228" t="str">
        <f t="shared" si="74"/>
        <v/>
      </c>
      <c r="BO62" s="228" t="str">
        <f t="shared" si="74"/>
        <v/>
      </c>
      <c r="BP62" s="228" t="str">
        <f t="shared" si="74"/>
        <v/>
      </c>
      <c r="BQ62" s="228">
        <f t="shared" si="74"/>
        <v>0</v>
      </c>
    </row>
    <row r="63" ht="13.5" customHeight="1">
      <c r="A63" s="107"/>
      <c r="B63" s="186" t="s">
        <v>585</v>
      </c>
      <c r="C63" s="348" t="s">
        <v>74</v>
      </c>
      <c r="D63" s="354" t="s">
        <v>120</v>
      </c>
      <c r="E63" s="348" t="s">
        <v>169</v>
      </c>
      <c r="F63" s="88">
        <v>4.0</v>
      </c>
      <c r="G63" s="126">
        <v>500.0</v>
      </c>
      <c r="H63" s="147"/>
      <c r="I63" s="148"/>
      <c r="J63" s="149"/>
      <c r="K63" s="150"/>
      <c r="L63" s="151"/>
      <c r="M63" s="152"/>
      <c r="N63" s="153"/>
      <c r="O63" s="154"/>
      <c r="P63" s="305"/>
      <c r="Q63" s="156"/>
      <c r="R63" s="157"/>
      <c r="S63" s="349"/>
      <c r="T63" s="158"/>
      <c r="U63" s="94"/>
      <c r="V63" s="23">
        <f t="shared" si="2"/>
        <v>0</v>
      </c>
      <c r="W63" s="25">
        <f t="shared" si="3"/>
        <v>0</v>
      </c>
      <c r="X63" s="228">
        <f t="shared" si="4"/>
        <v>0</v>
      </c>
      <c r="Y63" s="228"/>
      <c r="Z63" s="228"/>
      <c r="AA63" s="228"/>
      <c r="AB63" s="228"/>
      <c r="AC63" s="228">
        <f>X63*4</f>
        <v>0</v>
      </c>
      <c r="AD63" s="228"/>
      <c r="AE63" s="228"/>
      <c r="AF63" s="104"/>
      <c r="AG63" s="228"/>
      <c r="AH63" s="228"/>
      <c r="AI63" s="228"/>
      <c r="AJ63" s="228"/>
      <c r="AK63" s="228"/>
      <c r="AL63" s="228"/>
      <c r="AM63" s="228"/>
      <c r="AN63" s="228"/>
      <c r="AO63" s="228"/>
      <c r="AP63" s="228"/>
      <c r="AQ63" s="228"/>
      <c r="AR63" s="228"/>
      <c r="AS63" s="228"/>
      <c r="AT63" s="228"/>
      <c r="AU63" s="228"/>
      <c r="AV63" s="228"/>
      <c r="AW63" s="228"/>
      <c r="AX63" s="228">
        <v>20.0</v>
      </c>
      <c r="AY63" s="104"/>
      <c r="AZ63" s="228"/>
      <c r="BA63" s="228"/>
      <c r="BB63" s="228"/>
      <c r="BC63" s="228"/>
      <c r="BD63" s="228"/>
      <c r="BE63" s="228"/>
      <c r="BF63" s="228"/>
      <c r="BG63" s="228"/>
      <c r="BH63" s="228"/>
      <c r="BI63" s="228"/>
      <c r="BJ63" s="228"/>
      <c r="BK63" s="228"/>
      <c r="BL63" s="228"/>
      <c r="BM63" s="228"/>
      <c r="BN63" s="228"/>
      <c r="BO63" s="228"/>
      <c r="BP63" s="228"/>
      <c r="BQ63" s="228">
        <f>IF(AX63="","",$X63*AX63)</f>
        <v>0</v>
      </c>
    </row>
    <row r="64" ht="13.5" customHeight="1">
      <c r="A64" s="112"/>
      <c r="B64" s="186" t="s">
        <v>586</v>
      </c>
      <c r="C64" s="348" t="s">
        <v>587</v>
      </c>
      <c r="D64" s="354" t="s">
        <v>120</v>
      </c>
      <c r="E64" s="348" t="s">
        <v>132</v>
      </c>
      <c r="F64" s="88">
        <v>16.0</v>
      </c>
      <c r="G64" s="126">
        <v>990.0</v>
      </c>
      <c r="H64" s="147"/>
      <c r="I64" s="148"/>
      <c r="J64" s="149"/>
      <c r="K64" s="150"/>
      <c r="L64" s="151"/>
      <c r="M64" s="152"/>
      <c r="N64" s="153"/>
      <c r="O64" s="154"/>
      <c r="P64" s="305"/>
      <c r="Q64" s="156"/>
      <c r="R64" s="157"/>
      <c r="S64" s="349"/>
      <c r="T64" s="158"/>
      <c r="U64" s="94"/>
      <c r="V64" s="23">
        <f t="shared" si="2"/>
        <v>0</v>
      </c>
      <c r="W64" s="25">
        <f t="shared" si="3"/>
        <v>0</v>
      </c>
      <c r="X64" s="228">
        <f t="shared" si="4"/>
        <v>0</v>
      </c>
      <c r="Y64" s="228"/>
      <c r="Z64" s="228"/>
      <c r="AA64" s="228"/>
      <c r="AB64" s="228">
        <f>X64*3</f>
        <v>0</v>
      </c>
      <c r="AC64" s="104">
        <f>X64*8</f>
        <v>0</v>
      </c>
      <c r="AD64" s="228">
        <f>X64*5</f>
        <v>0</v>
      </c>
      <c r="AE64" s="228"/>
      <c r="AF64" s="104"/>
      <c r="AG64" s="228"/>
      <c r="AH64" s="228"/>
      <c r="AI64" s="228"/>
      <c r="AJ64" s="228"/>
      <c r="AK64" s="228"/>
      <c r="AL64" s="228"/>
      <c r="AM64" s="228"/>
      <c r="AN64" s="228"/>
      <c r="AO64" s="228"/>
      <c r="AP64" s="228"/>
      <c r="AQ64" s="228"/>
      <c r="AR64" s="228"/>
      <c r="AS64" s="228"/>
      <c r="AT64" s="228"/>
      <c r="AU64" s="228"/>
      <c r="AV64" s="228"/>
      <c r="AW64" s="228"/>
      <c r="AX64" s="228">
        <v>64.0</v>
      </c>
      <c r="AY64" s="104"/>
      <c r="AZ64" s="228" t="str">
        <f t="shared" ref="AZ64:BQ64" si="75">IF(AG64="","",$X64*AG64)</f>
        <v/>
      </c>
      <c r="BA64" s="228" t="str">
        <f t="shared" si="75"/>
        <v/>
      </c>
      <c r="BB64" s="228" t="str">
        <f t="shared" si="75"/>
        <v/>
      </c>
      <c r="BC64" s="228" t="str">
        <f t="shared" si="75"/>
        <v/>
      </c>
      <c r="BD64" s="228" t="str">
        <f t="shared" si="75"/>
        <v/>
      </c>
      <c r="BE64" s="228" t="str">
        <f t="shared" si="75"/>
        <v/>
      </c>
      <c r="BF64" s="228" t="str">
        <f t="shared" si="75"/>
        <v/>
      </c>
      <c r="BG64" s="228" t="str">
        <f t="shared" si="75"/>
        <v/>
      </c>
      <c r="BH64" s="228" t="str">
        <f t="shared" si="75"/>
        <v/>
      </c>
      <c r="BI64" s="228" t="str">
        <f t="shared" si="75"/>
        <v/>
      </c>
      <c r="BJ64" s="228" t="str">
        <f t="shared" si="75"/>
        <v/>
      </c>
      <c r="BK64" s="228" t="str">
        <f t="shared" si="75"/>
        <v/>
      </c>
      <c r="BL64" s="228" t="str">
        <f t="shared" si="75"/>
        <v/>
      </c>
      <c r="BM64" s="228" t="str">
        <f t="shared" si="75"/>
        <v/>
      </c>
      <c r="BN64" s="228" t="str">
        <f t="shared" si="75"/>
        <v/>
      </c>
      <c r="BO64" s="228" t="str">
        <f t="shared" si="75"/>
        <v/>
      </c>
      <c r="BP64" s="228" t="str">
        <f t="shared" si="75"/>
        <v/>
      </c>
      <c r="BQ64" s="228">
        <f t="shared" si="75"/>
        <v>0</v>
      </c>
    </row>
    <row r="65" ht="12.75" customHeight="1">
      <c r="G65" s="355" t="s">
        <v>77</v>
      </c>
      <c r="H65" s="282">
        <f t="shared" ref="H65:AE65" si="76">SUM(H3:H64)</f>
        <v>0</v>
      </c>
      <c r="I65" s="282">
        <f t="shared" si="76"/>
        <v>0</v>
      </c>
      <c r="J65" s="282">
        <f t="shared" si="76"/>
        <v>0</v>
      </c>
      <c r="K65" s="282">
        <f t="shared" si="76"/>
        <v>0</v>
      </c>
      <c r="L65" s="282">
        <f t="shared" si="76"/>
        <v>0</v>
      </c>
      <c r="M65" s="282">
        <f t="shared" si="76"/>
        <v>0</v>
      </c>
      <c r="N65" s="282">
        <f t="shared" si="76"/>
        <v>0</v>
      </c>
      <c r="O65" s="282">
        <f t="shared" si="76"/>
        <v>0</v>
      </c>
      <c r="P65" s="282">
        <f t="shared" si="76"/>
        <v>0</v>
      </c>
      <c r="Q65" s="282">
        <f t="shared" si="76"/>
        <v>0</v>
      </c>
      <c r="R65" s="282">
        <f t="shared" si="76"/>
        <v>0</v>
      </c>
      <c r="S65" s="282">
        <f t="shared" si="76"/>
        <v>0</v>
      </c>
      <c r="T65" s="282">
        <f t="shared" si="76"/>
        <v>0</v>
      </c>
      <c r="U65" s="282">
        <f t="shared" si="76"/>
        <v>0</v>
      </c>
      <c r="V65" s="356">
        <f t="shared" si="76"/>
        <v>0</v>
      </c>
      <c r="W65" s="25">
        <f t="shared" si="76"/>
        <v>0</v>
      </c>
      <c r="X65" s="56">
        <f t="shared" si="76"/>
        <v>0</v>
      </c>
      <c r="Y65" s="56">
        <f t="shared" si="76"/>
        <v>0</v>
      </c>
      <c r="Z65" s="56">
        <f t="shared" si="76"/>
        <v>0</v>
      </c>
      <c r="AA65" s="56">
        <f t="shared" si="76"/>
        <v>0</v>
      </c>
      <c r="AB65" s="56">
        <f t="shared" si="76"/>
        <v>0</v>
      </c>
      <c r="AC65" s="56">
        <f t="shared" si="76"/>
        <v>0</v>
      </c>
      <c r="AD65" s="56">
        <f t="shared" si="76"/>
        <v>0</v>
      </c>
      <c r="AE65" s="56">
        <f t="shared" si="76"/>
        <v>0</v>
      </c>
      <c r="AQ65" s="15"/>
      <c r="AR65" s="15"/>
      <c r="AS65" s="15"/>
      <c r="AT65" s="15"/>
      <c r="AU65" s="15"/>
      <c r="AV65" s="15"/>
      <c r="AW65" s="15"/>
      <c r="AX65" s="15"/>
      <c r="AZ65" s="228">
        <f t="shared" ref="AZ65:BQ65" si="77">SUM(AZ3:AZ64)</f>
        <v>0</v>
      </c>
      <c r="BA65" s="228">
        <f t="shared" si="77"/>
        <v>0</v>
      </c>
      <c r="BB65" s="228">
        <f t="shared" si="77"/>
        <v>0</v>
      </c>
      <c r="BC65" s="228">
        <f t="shared" si="77"/>
        <v>0</v>
      </c>
      <c r="BD65" s="228">
        <f t="shared" si="77"/>
        <v>0</v>
      </c>
      <c r="BE65" s="228">
        <f t="shared" si="77"/>
        <v>0</v>
      </c>
      <c r="BF65" s="228">
        <f t="shared" si="77"/>
        <v>0</v>
      </c>
      <c r="BG65" s="228">
        <f t="shared" si="77"/>
        <v>0</v>
      </c>
      <c r="BH65" s="228">
        <f t="shared" si="77"/>
        <v>0</v>
      </c>
      <c r="BI65" s="228">
        <f t="shared" si="77"/>
        <v>0</v>
      </c>
      <c r="BJ65" s="228">
        <f t="shared" si="77"/>
        <v>0</v>
      </c>
      <c r="BK65" s="228">
        <f t="shared" si="77"/>
        <v>0</v>
      </c>
      <c r="BL65" s="228">
        <f t="shared" si="77"/>
        <v>0</v>
      </c>
      <c r="BM65" s="228">
        <f t="shared" si="77"/>
        <v>0</v>
      </c>
      <c r="BN65" s="228">
        <f t="shared" si="77"/>
        <v>0</v>
      </c>
      <c r="BO65" s="228">
        <f t="shared" si="77"/>
        <v>0</v>
      </c>
      <c r="BP65" s="228">
        <f t="shared" si="77"/>
        <v>0</v>
      </c>
      <c r="BQ65" s="228">
        <f t="shared" si="77"/>
        <v>0</v>
      </c>
    </row>
    <row r="66" ht="12.75" customHeight="1">
      <c r="AQ66" s="15"/>
      <c r="AR66" s="15"/>
      <c r="AS66" s="15"/>
      <c r="AT66" s="15"/>
      <c r="AU66" s="15"/>
      <c r="AV66" s="15"/>
      <c r="AW66" s="15"/>
      <c r="AX66" s="15"/>
    </row>
    <row r="67" ht="12.75" customHeight="1"/>
    <row r="68" ht="12.75" customHeight="1">
      <c r="B68" s="357" t="s">
        <v>588</v>
      </c>
      <c r="C68" s="14"/>
      <c r="H68" s="358" t="s">
        <v>216</v>
      </c>
      <c r="I68" s="13"/>
      <c r="J68" s="13"/>
      <c r="K68" s="13"/>
      <c r="L68" s="13"/>
      <c r="M68" s="13"/>
      <c r="N68" s="13"/>
      <c r="O68" s="13"/>
      <c r="P68" s="13"/>
      <c r="Q68" s="13"/>
      <c r="R68" s="13"/>
      <c r="S68" s="13"/>
      <c r="T68" s="13"/>
      <c r="U68" s="13"/>
      <c r="Y68" s="358" t="s">
        <v>217</v>
      </c>
      <c r="Z68" s="13"/>
      <c r="AA68" s="13"/>
      <c r="AB68" s="13"/>
      <c r="AC68" s="13"/>
      <c r="AD68" s="13"/>
      <c r="AE68" s="13"/>
      <c r="AF68" s="14"/>
    </row>
    <row r="69" ht="12.75" customHeight="1"/>
    <row r="70" ht="48.0" customHeight="1">
      <c r="B70" s="215" t="s">
        <v>218</v>
      </c>
      <c r="C70" s="286">
        <f>V65</f>
        <v>0</v>
      </c>
      <c r="G70" s="359" t="s">
        <v>589</v>
      </c>
      <c r="H70" s="67" t="s">
        <v>88</v>
      </c>
      <c r="I70" s="68" t="s">
        <v>89</v>
      </c>
      <c r="J70" s="69" t="s">
        <v>90</v>
      </c>
      <c r="K70" s="293" t="s">
        <v>91</v>
      </c>
      <c r="L70" s="71" t="s">
        <v>92</v>
      </c>
      <c r="M70" s="72" t="s">
        <v>93</v>
      </c>
      <c r="N70" s="73" t="s">
        <v>94</v>
      </c>
      <c r="O70" s="74" t="s">
        <v>95</v>
      </c>
      <c r="P70" s="75" t="s">
        <v>96</v>
      </c>
      <c r="Q70" s="76" t="s">
        <v>97</v>
      </c>
      <c r="R70" s="77" t="s">
        <v>98</v>
      </c>
      <c r="S70" s="223" t="s">
        <v>224</v>
      </c>
      <c r="T70" s="78" t="s">
        <v>99</v>
      </c>
      <c r="U70" s="71" t="s">
        <v>225</v>
      </c>
      <c r="V70" s="211" t="s">
        <v>77</v>
      </c>
      <c r="Y70" s="49" t="s">
        <v>102</v>
      </c>
      <c r="Z70" s="49" t="s">
        <v>103</v>
      </c>
      <c r="AA70" s="49" t="s">
        <v>104</v>
      </c>
      <c r="AB70" s="49" t="s">
        <v>105</v>
      </c>
      <c r="AC70" s="49" t="s">
        <v>219</v>
      </c>
      <c r="AD70" s="49" t="s">
        <v>107</v>
      </c>
      <c r="AE70" s="49" t="s">
        <v>108</v>
      </c>
      <c r="AF70" s="49" t="s">
        <v>77</v>
      </c>
    </row>
    <row r="71" ht="12.75" customHeight="1">
      <c r="B71" s="215" t="s">
        <v>220</v>
      </c>
      <c r="C71" s="286">
        <f>C70*1.2</f>
        <v>0</v>
      </c>
      <c r="G71" s="211" t="s">
        <v>590</v>
      </c>
      <c r="H71" s="211">
        <f t="shared" ref="H71:R71" si="78">SUMPRODUCT($F$3:$F$64,H3:H64)-($F$60*H60)-($F$58*H58)-($F$43*H43)-($F$40*H40)-($F$32*H32)-($F$30*H30)-($F$28*H28)-($F$26*H26)-($F$23*H23)-($F$52*H52)-($F$3*H3)-($F$11*H11)-($F$12*H12)-($F$13*H13)-($F$14*H14)</f>
        <v>0</v>
      </c>
      <c r="I71" s="211">
        <f t="shared" si="78"/>
        <v>0</v>
      </c>
      <c r="J71" s="211">
        <f t="shared" si="78"/>
        <v>0</v>
      </c>
      <c r="K71" s="211">
        <f t="shared" si="78"/>
        <v>0</v>
      </c>
      <c r="L71" s="211">
        <f t="shared" si="78"/>
        <v>0</v>
      </c>
      <c r="M71" s="211">
        <f t="shared" si="78"/>
        <v>0</v>
      </c>
      <c r="N71" s="211">
        <f t="shared" si="78"/>
        <v>0</v>
      </c>
      <c r="O71" s="211">
        <f t="shared" si="78"/>
        <v>0</v>
      </c>
      <c r="P71" s="211">
        <f t="shared" si="78"/>
        <v>0</v>
      </c>
      <c r="Q71" s="211">
        <f t="shared" si="78"/>
        <v>0</v>
      </c>
      <c r="R71" s="211">
        <f t="shared" si="78"/>
        <v>0</v>
      </c>
      <c r="S71" s="211"/>
      <c r="T71" s="211">
        <f>SUMPRODUCT($F$3:$F$64,T3:T64)-($F$60*T60)-($F$58*T58)-($F$43*T43)-($F$40*T40)-($F$32*T32)-($F$30*T30)-($F$28*T28)-($F$26*T26)-($F$23*T23)-($F$52*T52)-($F$3*T3)-($F$11*T11)-($F$12*T12)-($F$13*T13)-($F$14*T14)</f>
        <v>0</v>
      </c>
      <c r="U71" s="211"/>
      <c r="V71" s="211">
        <f t="shared" ref="V71:V72" si="81">SUM(H71:U71)</f>
        <v>0</v>
      </c>
      <c r="Y71" s="360">
        <f t="shared" ref="Y71:AE71" si="79">Y64+Y59+Y61+Y57+Y56+Y55+Y54+Y53+Y51+Y50+Y49+Y48+Y47+Y46+Y45+Y44+Y42+Y41+Y39+Y37+Y36+Y35+Y33+Y34+Y31+Y29+Y27+Y25+Y24+Y22+Y21+Y20+Y19+Y18+Y17+Y16+Y15+Y10+Y9+Y8+Y7+Y6+Y5+Y4+Y62+Y63</f>
        <v>0</v>
      </c>
      <c r="Z71" s="360">
        <f t="shared" si="79"/>
        <v>0</v>
      </c>
      <c r="AA71" s="360">
        <f t="shared" si="79"/>
        <v>0</v>
      </c>
      <c r="AB71" s="360">
        <f t="shared" si="79"/>
        <v>0</v>
      </c>
      <c r="AC71" s="360">
        <f t="shared" si="79"/>
        <v>0</v>
      </c>
      <c r="AD71" s="360">
        <f t="shared" si="79"/>
        <v>0</v>
      </c>
      <c r="AE71" s="360">
        <f t="shared" si="79"/>
        <v>0</v>
      </c>
      <c r="AF71" s="288">
        <f>SUM(Y71:AE71)</f>
        <v>0</v>
      </c>
    </row>
    <row r="72" ht="12.75" customHeight="1">
      <c r="B72" s="215" t="s">
        <v>221</v>
      </c>
      <c r="C72" s="288">
        <f>W65</f>
        <v>0</v>
      </c>
      <c r="G72" s="211" t="s">
        <v>591</v>
      </c>
      <c r="H72" s="211">
        <f t="shared" ref="H72:U72" si="80">($F$60*H60)+($F$58*H58)+($F$43*H43)+($F$40*H40)+($F$32*H32)+($F$30*H30)+($F$28*H28)+($F$26*H26)+($F$23*H23)+($F$52*H52)+($F$3*H3)+($F$11*H11)+($F$12*H12)+($F$13*H13)+($F$14*H14)</f>
        <v>0</v>
      </c>
      <c r="I72" s="211">
        <f t="shared" si="80"/>
        <v>0</v>
      </c>
      <c r="J72" s="211">
        <f t="shared" si="80"/>
        <v>0</v>
      </c>
      <c r="K72" s="211">
        <f t="shared" si="80"/>
        <v>0</v>
      </c>
      <c r="L72" s="211">
        <f t="shared" si="80"/>
        <v>0</v>
      </c>
      <c r="M72" s="211">
        <f t="shared" si="80"/>
        <v>0</v>
      </c>
      <c r="N72" s="211">
        <f t="shared" si="80"/>
        <v>0</v>
      </c>
      <c r="O72" s="211">
        <f t="shared" si="80"/>
        <v>0</v>
      </c>
      <c r="P72" s="211">
        <f t="shared" si="80"/>
        <v>0</v>
      </c>
      <c r="Q72" s="211">
        <f t="shared" si="80"/>
        <v>0</v>
      </c>
      <c r="R72" s="211">
        <f t="shared" si="80"/>
        <v>0</v>
      </c>
      <c r="S72" s="211">
        <f t="shared" si="80"/>
        <v>0</v>
      </c>
      <c r="T72" s="211">
        <f t="shared" si="80"/>
        <v>0</v>
      </c>
      <c r="U72" s="211">
        <f t="shared" si="80"/>
        <v>0</v>
      </c>
      <c r="V72" s="211">
        <f t="shared" si="81"/>
        <v>0</v>
      </c>
      <c r="Y72" s="211">
        <f>Y60+Y58+Y43+Y40+Y38+Y32+Y30+Y28+Y26+Y23+Y52++Y14+Y13+Y12+Y11+Y3</f>
        <v>0</v>
      </c>
      <c r="Z72" s="211">
        <f t="shared" ref="Z72:AF72" si="82">Z60+Z58+Z43+Z40+Z38+Z32+Z30+Z28+Z26+Z23+Z52++Z14+Z13+Z12+Z11+Z3+Z63+Z64</f>
        <v>0</v>
      </c>
      <c r="AA72" s="211">
        <f t="shared" si="82"/>
        <v>0</v>
      </c>
      <c r="AB72" s="211">
        <f t="shared" si="82"/>
        <v>0</v>
      </c>
      <c r="AC72" s="211">
        <f t="shared" si="82"/>
        <v>0</v>
      </c>
      <c r="AD72" s="211">
        <f t="shared" si="82"/>
        <v>0</v>
      </c>
      <c r="AE72" s="211">
        <f t="shared" si="82"/>
        <v>0</v>
      </c>
      <c r="AF72" s="211">
        <f t="shared" si="82"/>
        <v>0</v>
      </c>
    </row>
    <row r="73" ht="12.75" customHeight="1">
      <c r="G73" s="211"/>
      <c r="H73" s="341">
        <f t="shared" ref="H73:U73" si="83">IFERROR((H71+H72)/($V$71+$V$72),0)</f>
        <v>0</v>
      </c>
      <c r="I73" s="341">
        <f t="shared" si="83"/>
        <v>0</v>
      </c>
      <c r="J73" s="341">
        <f t="shared" si="83"/>
        <v>0</v>
      </c>
      <c r="K73" s="341">
        <f t="shared" si="83"/>
        <v>0</v>
      </c>
      <c r="L73" s="341">
        <f t="shared" si="83"/>
        <v>0</v>
      </c>
      <c r="M73" s="341">
        <f t="shared" si="83"/>
        <v>0</v>
      </c>
      <c r="N73" s="341">
        <f t="shared" si="83"/>
        <v>0</v>
      </c>
      <c r="O73" s="341">
        <f t="shared" si="83"/>
        <v>0</v>
      </c>
      <c r="P73" s="341">
        <f t="shared" si="83"/>
        <v>0</v>
      </c>
      <c r="Q73" s="341">
        <f t="shared" si="83"/>
        <v>0</v>
      </c>
      <c r="R73" s="341">
        <f t="shared" si="83"/>
        <v>0</v>
      </c>
      <c r="S73" s="341">
        <f t="shared" si="83"/>
        <v>0</v>
      </c>
      <c r="T73" s="341">
        <f t="shared" si="83"/>
        <v>0</v>
      </c>
      <c r="U73" s="341">
        <f t="shared" si="83"/>
        <v>0</v>
      </c>
      <c r="V73" s="341">
        <f>IFERROR(V71/$V$71,0)</f>
        <v>0</v>
      </c>
      <c r="Y73" s="342">
        <f t="shared" ref="Y73:AF73" si="84">IFERROR(Y71/$AF$71,0)</f>
        <v>0</v>
      </c>
      <c r="Z73" s="342">
        <f t="shared" si="84"/>
        <v>0</v>
      </c>
      <c r="AA73" s="342">
        <f t="shared" si="84"/>
        <v>0</v>
      </c>
      <c r="AB73" s="342">
        <f t="shared" si="84"/>
        <v>0</v>
      </c>
      <c r="AC73" s="342">
        <f t="shared" si="84"/>
        <v>0</v>
      </c>
      <c r="AD73" s="342">
        <f t="shared" si="84"/>
        <v>0</v>
      </c>
      <c r="AE73" s="342">
        <f t="shared" si="84"/>
        <v>0</v>
      </c>
      <c r="AF73" s="342">
        <f t="shared" si="84"/>
        <v>0</v>
      </c>
    </row>
    <row r="74" ht="12.75" customHeight="1"/>
    <row r="75" ht="12.75" customHeight="1">
      <c r="G75" s="361" t="s">
        <v>78</v>
      </c>
      <c r="H75" s="218"/>
      <c r="I75" s="218"/>
      <c r="J75" s="218"/>
      <c r="K75" s="218"/>
      <c r="L75" s="218"/>
      <c r="M75" s="218"/>
      <c r="N75" s="218"/>
      <c r="O75" s="218"/>
      <c r="P75" s="218"/>
      <c r="Q75" s="218"/>
      <c r="R75" s="218"/>
      <c r="S75" s="218"/>
      <c r="T75" s="218"/>
      <c r="U75" s="218"/>
      <c r="V75" s="218"/>
      <c r="W75" s="218"/>
      <c r="X75" s="55"/>
    </row>
    <row r="76" ht="12.75" customHeight="1">
      <c r="G76" s="81" t="s">
        <v>109</v>
      </c>
      <c r="H76" s="81" t="s">
        <v>110</v>
      </c>
      <c r="I76" s="81" t="s">
        <v>111</v>
      </c>
      <c r="J76" s="81" t="s">
        <v>112</v>
      </c>
      <c r="K76" s="81" t="s">
        <v>113</v>
      </c>
      <c r="L76" s="81" t="s">
        <v>114</v>
      </c>
      <c r="M76" s="81" t="s">
        <v>115</v>
      </c>
      <c r="N76" s="81" t="s">
        <v>116</v>
      </c>
      <c r="O76" s="81" t="s">
        <v>232</v>
      </c>
      <c r="P76" s="81" t="s">
        <v>117</v>
      </c>
      <c r="Q76" s="81" t="s">
        <v>233</v>
      </c>
      <c r="R76" s="81" t="s">
        <v>234</v>
      </c>
      <c r="S76" s="81" t="s">
        <v>235</v>
      </c>
      <c r="T76" s="81" t="s">
        <v>236</v>
      </c>
      <c r="U76" s="81" t="s">
        <v>237</v>
      </c>
      <c r="V76" s="81" t="s">
        <v>238</v>
      </c>
      <c r="W76" s="81" t="s">
        <v>62</v>
      </c>
      <c r="X76" s="81" t="s">
        <v>64</v>
      </c>
    </row>
    <row r="77" ht="12.75" customHeight="1">
      <c r="G77" s="56">
        <f t="shared" ref="G77:X77" si="85">AZ65</f>
        <v>0</v>
      </c>
      <c r="H77" s="56">
        <f t="shared" si="85"/>
        <v>0</v>
      </c>
      <c r="I77" s="56">
        <f t="shared" si="85"/>
        <v>0</v>
      </c>
      <c r="J77" s="56">
        <f t="shared" si="85"/>
        <v>0</v>
      </c>
      <c r="K77" s="56">
        <f t="shared" si="85"/>
        <v>0</v>
      </c>
      <c r="L77" s="56">
        <f t="shared" si="85"/>
        <v>0</v>
      </c>
      <c r="M77" s="56">
        <f t="shared" si="85"/>
        <v>0</v>
      </c>
      <c r="N77" s="56">
        <f t="shared" si="85"/>
        <v>0</v>
      </c>
      <c r="O77" s="56">
        <f t="shared" si="85"/>
        <v>0</v>
      </c>
      <c r="P77" s="56">
        <f t="shared" si="85"/>
        <v>0</v>
      </c>
      <c r="Q77" s="56">
        <f t="shared" si="85"/>
        <v>0</v>
      </c>
      <c r="R77" s="56">
        <f t="shared" si="85"/>
        <v>0</v>
      </c>
      <c r="S77" s="56">
        <f t="shared" si="85"/>
        <v>0</v>
      </c>
      <c r="T77" s="56">
        <f t="shared" si="85"/>
        <v>0</v>
      </c>
      <c r="U77" s="56">
        <f t="shared" si="85"/>
        <v>0</v>
      </c>
      <c r="V77" s="56">
        <f t="shared" si="85"/>
        <v>0</v>
      </c>
      <c r="W77" s="56">
        <f t="shared" si="85"/>
        <v>0</v>
      </c>
      <c r="X77" s="56">
        <f t="shared" si="85"/>
        <v>0</v>
      </c>
    </row>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6">
    <mergeCell ref="H1:AE1"/>
    <mergeCell ref="A3:A64"/>
    <mergeCell ref="B68:C68"/>
    <mergeCell ref="H68:U68"/>
    <mergeCell ref="Y68:AF68"/>
    <mergeCell ref="G75:X75"/>
  </mergeCells>
  <hyperlinks>
    <hyperlink r:id="rId1" ref="B15"/>
    <hyperlink r:id="rId2" ref="B16"/>
    <hyperlink r:id="rId3" ref="B17"/>
    <hyperlink r:id="rId4" ref="B18"/>
    <hyperlink r:id="rId5" ref="B19"/>
    <hyperlink r:id="rId6" ref="B20"/>
    <hyperlink r:id="rId7" ref="B21"/>
    <hyperlink r:id="rId8" ref="B22"/>
    <hyperlink r:id="rId9" ref="B23"/>
    <hyperlink r:id="rId10" ref="B24"/>
    <hyperlink r:id="rId11" ref="B25"/>
    <hyperlink r:id="rId12" ref="B26"/>
    <hyperlink r:id="rId13" ref="B27"/>
    <hyperlink r:id="rId14" ref="B28"/>
    <hyperlink r:id="rId15" ref="B29"/>
    <hyperlink r:id="rId16" ref="B30"/>
    <hyperlink r:id="rId17" ref="B31"/>
    <hyperlink r:id="rId18" ref="B32"/>
    <hyperlink r:id="rId19" ref="B33"/>
    <hyperlink r:id="rId20" ref="B34"/>
    <hyperlink r:id="rId21" ref="B35"/>
    <hyperlink r:id="rId22" ref="B36"/>
    <hyperlink r:id="rId23" ref="B37"/>
    <hyperlink r:id="rId24" ref="B38"/>
    <hyperlink r:id="rId25" ref="B39"/>
    <hyperlink r:id="rId26" ref="B40"/>
    <hyperlink r:id="rId27" ref="B41"/>
    <hyperlink r:id="rId28" ref="B42"/>
    <hyperlink r:id="rId29" ref="B43"/>
    <hyperlink r:id="rId30" ref="B44"/>
    <hyperlink r:id="rId31" ref="B45"/>
    <hyperlink r:id="rId32" ref="B46"/>
    <hyperlink r:id="rId33" ref="B47"/>
    <hyperlink r:id="rId34" ref="B48"/>
    <hyperlink r:id="rId35" ref="B49"/>
    <hyperlink r:id="rId36" ref="B50"/>
    <hyperlink r:id="rId37" ref="B51"/>
    <hyperlink r:id="rId38" ref="B52"/>
  </hyperlinks>
  <printOptions/>
  <pageMargins bottom="0.7480314960629921" footer="0.0" header="0.0" left="0.7086614173228347" right="0.7086614173228347" top="0.7480314960629921"/>
  <pageSetup paperSize="9" orientation="landscape"/>
  <drawing r:id="rId39"/>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F0"/>
    <pageSetUpPr/>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0"/>
  <cols>
    <col customWidth="1" min="1" max="1" width="11.38"/>
    <col customWidth="1" min="2" max="2" width="25.38"/>
    <col customWidth="1" min="3" max="3" width="20.25"/>
    <col customWidth="1" min="4" max="4" width="13.0"/>
    <col customWidth="1" min="5" max="5" width="12.75"/>
    <col customWidth="1" min="6" max="6" width="11.38"/>
    <col customWidth="1" min="7" max="7" width="12.38"/>
    <col customWidth="1" min="8" max="8" width="9.13"/>
    <col customWidth="1" min="9" max="9" width="9.75"/>
    <col customWidth="1" min="10" max="10" width="10.25"/>
    <col customWidth="1" min="11" max="11" width="6.75"/>
    <col customWidth="1" min="12" max="12" width="9.38"/>
    <col customWidth="1" min="13" max="13" width="9.25"/>
    <col customWidth="1" min="14" max="14" width="9.38"/>
    <col customWidth="1" min="15" max="15" width="9.75"/>
    <col customWidth="1" min="16" max="16" width="7.75"/>
    <col customWidth="1" min="17" max="17" width="8.13"/>
    <col customWidth="1" min="18" max="18" width="7.75"/>
    <col customWidth="1" min="19" max="19" width="5.75"/>
    <col customWidth="1" min="20" max="20" width="8.13"/>
    <col customWidth="1" min="21" max="21" width="6.75"/>
    <col customWidth="1" min="22" max="22" width="10.75"/>
    <col customWidth="1" min="23" max="23" width="9.75"/>
    <col customWidth="1" min="24" max="31" width="11.38"/>
    <col customWidth="1" min="32" max="32" width="8.75"/>
    <col customWidth="1" min="33" max="40" width="11.38"/>
    <col customWidth="1" min="41" max="41" width="4.75"/>
    <col customWidth="1" min="42" max="67" width="11.38"/>
  </cols>
  <sheetData>
    <row r="1" ht="27.0" customHeight="1">
      <c r="D1" s="362"/>
      <c r="E1" s="362"/>
      <c r="F1" s="362"/>
      <c r="G1" s="362"/>
      <c r="H1" s="363" t="s">
        <v>592</v>
      </c>
      <c r="I1" s="64"/>
      <c r="J1" s="64"/>
      <c r="K1" s="64"/>
      <c r="L1" s="64"/>
      <c r="M1" s="64"/>
      <c r="N1" s="64"/>
      <c r="O1" s="64"/>
      <c r="P1" s="64"/>
      <c r="Q1" s="64"/>
      <c r="R1" s="64"/>
      <c r="S1" s="64"/>
      <c r="T1" s="64"/>
      <c r="U1" s="64"/>
      <c r="V1" s="64"/>
      <c r="W1" s="64"/>
      <c r="X1" s="64"/>
      <c r="Y1" s="64"/>
      <c r="Z1" s="64"/>
      <c r="AA1" s="64"/>
      <c r="AB1" s="64"/>
      <c r="AC1" s="64"/>
      <c r="AD1" s="64"/>
      <c r="AE1" s="64"/>
      <c r="AY1" s="15"/>
      <c r="AZ1" s="15"/>
      <c r="BA1" s="15"/>
      <c r="BB1" s="15"/>
      <c r="BC1" s="15"/>
      <c r="BD1" s="15"/>
      <c r="BE1" s="15"/>
      <c r="BF1" s="15"/>
      <c r="BG1" s="15"/>
      <c r="BH1" s="15"/>
      <c r="BI1" s="15"/>
      <c r="BJ1" s="15"/>
      <c r="BK1" s="15"/>
      <c r="BL1" s="15"/>
      <c r="BM1" s="15"/>
      <c r="BN1" s="15"/>
      <c r="BO1" s="15"/>
    </row>
    <row r="2" ht="57.75" customHeight="1">
      <c r="A2" s="329" t="s">
        <v>18</v>
      </c>
      <c r="B2" s="329" t="s">
        <v>82</v>
      </c>
      <c r="C2" s="329" t="s">
        <v>83</v>
      </c>
      <c r="D2" s="329" t="s">
        <v>84</v>
      </c>
      <c r="E2" s="292" t="s">
        <v>85</v>
      </c>
      <c r="F2" s="292" t="s">
        <v>86</v>
      </c>
      <c r="G2" s="292" t="s">
        <v>87</v>
      </c>
      <c r="H2" s="67" t="s">
        <v>88</v>
      </c>
      <c r="I2" s="68" t="s">
        <v>89</v>
      </c>
      <c r="J2" s="69" t="s">
        <v>90</v>
      </c>
      <c r="K2" s="293" t="s">
        <v>91</v>
      </c>
      <c r="L2" s="71" t="s">
        <v>92</v>
      </c>
      <c r="M2" s="72" t="s">
        <v>93</v>
      </c>
      <c r="N2" s="73" t="s">
        <v>94</v>
      </c>
      <c r="O2" s="74" t="s">
        <v>95</v>
      </c>
      <c r="P2" s="75" t="s">
        <v>96</v>
      </c>
      <c r="Q2" s="76" t="s">
        <v>97</v>
      </c>
      <c r="R2" s="77" t="s">
        <v>98</v>
      </c>
      <c r="S2" s="223" t="s">
        <v>224</v>
      </c>
      <c r="T2" s="78" t="s">
        <v>99</v>
      </c>
      <c r="U2" s="71" t="s">
        <v>225</v>
      </c>
      <c r="V2" s="364" t="s">
        <v>100</v>
      </c>
      <c r="W2" s="274" t="s">
        <v>19</v>
      </c>
      <c r="X2" s="224" t="s">
        <v>101</v>
      </c>
      <c r="Y2" s="46" t="s">
        <v>226</v>
      </c>
      <c r="Z2" s="47" t="s">
        <v>227</v>
      </c>
      <c r="AA2" s="47" t="s">
        <v>228</v>
      </c>
      <c r="AB2" s="47" t="s">
        <v>229</v>
      </c>
      <c r="AC2" s="47" t="s">
        <v>106</v>
      </c>
      <c r="AD2" s="47" t="s">
        <v>230</v>
      </c>
      <c r="AE2" s="48" t="s">
        <v>231</v>
      </c>
      <c r="AF2" s="80"/>
      <c r="AG2" s="81" t="s">
        <v>14</v>
      </c>
      <c r="AH2" s="81" t="s">
        <v>22</v>
      </c>
      <c r="AI2" s="81" t="s">
        <v>26</v>
      </c>
      <c r="AJ2" s="81" t="s">
        <v>30</v>
      </c>
      <c r="AK2" s="81" t="s">
        <v>34</v>
      </c>
      <c r="AL2" s="81" t="s">
        <v>593</v>
      </c>
      <c r="AM2" s="81" t="s">
        <v>594</v>
      </c>
      <c r="AN2" s="81" t="s">
        <v>64</v>
      </c>
      <c r="AO2" s="365"/>
      <c r="AP2" s="81" t="s">
        <v>14</v>
      </c>
      <c r="AQ2" s="81" t="s">
        <v>22</v>
      </c>
      <c r="AR2" s="81" t="s">
        <v>26</v>
      </c>
      <c r="AS2" s="81" t="s">
        <v>30</v>
      </c>
      <c r="AT2" s="81" t="s">
        <v>34</v>
      </c>
      <c r="AU2" s="81" t="s">
        <v>593</v>
      </c>
      <c r="AV2" s="81" t="s">
        <v>594</v>
      </c>
      <c r="AW2" s="81" t="s">
        <v>64</v>
      </c>
      <c r="AX2" s="82" t="s">
        <v>72</v>
      </c>
      <c r="AY2" s="82" t="s">
        <v>73</v>
      </c>
      <c r="AZ2" s="82" t="s">
        <v>74</v>
      </c>
      <c r="BA2" s="82" t="s">
        <v>75</v>
      </c>
      <c r="BB2" s="82" t="s">
        <v>76</v>
      </c>
      <c r="BC2" s="83"/>
      <c r="BD2" s="83"/>
      <c r="BE2" s="83"/>
      <c r="BF2" s="83"/>
      <c r="BG2" s="366"/>
      <c r="BH2" s="366"/>
      <c r="BI2" s="80"/>
      <c r="BJ2" s="80"/>
      <c r="BK2" s="80"/>
      <c r="BL2" s="80"/>
      <c r="BM2" s="80"/>
      <c r="BN2" s="80"/>
      <c r="BO2" s="80"/>
    </row>
    <row r="3" ht="13.5" customHeight="1">
      <c r="A3" s="84" t="s">
        <v>595</v>
      </c>
      <c r="B3" s="367" t="s">
        <v>596</v>
      </c>
      <c r="C3" s="368" t="s">
        <v>597</v>
      </c>
      <c r="D3" s="369"/>
      <c r="E3" s="368" t="s">
        <v>127</v>
      </c>
      <c r="F3" s="313">
        <v>55.0</v>
      </c>
      <c r="G3" s="370">
        <v>380.0</v>
      </c>
      <c r="H3" s="371"/>
      <c r="I3" s="372"/>
      <c r="J3" s="373"/>
      <c r="K3" s="316"/>
      <c r="L3" s="317"/>
      <c r="M3" s="318"/>
      <c r="N3" s="319"/>
      <c r="O3" s="374"/>
      <c r="P3" s="375"/>
      <c r="Q3" s="376"/>
      <c r="R3" s="377"/>
      <c r="S3" s="378"/>
      <c r="T3" s="379"/>
      <c r="U3" s="380"/>
      <c r="V3" s="381">
        <f t="shared" ref="V3:V20" si="2">SUM(H3:U3)*G3</f>
        <v>0</v>
      </c>
      <c r="W3" s="382">
        <f t="shared" ref="W3:W20" si="3">SUM(H3:U3)*F3</f>
        <v>0</v>
      </c>
      <c r="X3" s="383">
        <f t="shared" ref="X3:X20" si="4">SUM(H3:U3)</f>
        <v>0</v>
      </c>
      <c r="Y3" s="384">
        <f t="shared" ref="Y3:Y4" si="5">X3*10</f>
        <v>0</v>
      </c>
      <c r="Z3" s="384">
        <f>X3*10</f>
        <v>0</v>
      </c>
      <c r="AA3" s="384">
        <f>X3*20</f>
        <v>0</v>
      </c>
      <c r="AB3" s="384">
        <f>X3*10</f>
        <v>0</v>
      </c>
      <c r="AC3" s="384">
        <f t="shared" ref="AC3:AC4" si="6">X3*5</f>
        <v>0</v>
      </c>
      <c r="AD3" s="139"/>
      <c r="AE3" s="139"/>
      <c r="AF3" s="104"/>
      <c r="AG3" s="56"/>
      <c r="AH3" s="228">
        <v>21.0</v>
      </c>
      <c r="AI3" s="228">
        <v>33.0</v>
      </c>
      <c r="AJ3" s="56"/>
      <c r="AK3" s="228">
        <v>1.0</v>
      </c>
      <c r="AL3" s="56"/>
      <c r="AM3" s="56"/>
      <c r="AN3" s="228">
        <v>38.0</v>
      </c>
      <c r="AO3" s="104"/>
      <c r="AP3" s="228" t="str">
        <f t="shared" ref="AP3:AW3" si="1">IF(AG3="","",$X3*AG3)</f>
        <v/>
      </c>
      <c r="AQ3" s="228">
        <f t="shared" si="1"/>
        <v>0</v>
      </c>
      <c r="AR3" s="228">
        <f t="shared" si="1"/>
        <v>0</v>
      </c>
      <c r="AS3" s="228" t="str">
        <f t="shared" si="1"/>
        <v/>
      </c>
      <c r="AT3" s="228">
        <f t="shared" si="1"/>
        <v>0</v>
      </c>
      <c r="AU3" s="228" t="str">
        <f t="shared" si="1"/>
        <v/>
      </c>
      <c r="AV3" s="228" t="str">
        <f t="shared" si="1"/>
        <v/>
      </c>
      <c r="AW3" s="228">
        <f t="shared" si="1"/>
        <v>0</v>
      </c>
      <c r="AX3" s="105"/>
      <c r="AY3" s="105">
        <v>5.0</v>
      </c>
      <c r="AZ3" s="105">
        <v>5.0</v>
      </c>
      <c r="BA3" s="105">
        <v>3.0</v>
      </c>
      <c r="BB3" s="105">
        <v>1.0</v>
      </c>
      <c r="BC3" s="106"/>
      <c r="BD3" s="106"/>
      <c r="BE3" s="106"/>
      <c r="BF3" s="106"/>
      <c r="BG3" s="385"/>
      <c r="BH3" s="385"/>
      <c r="BI3" s="104"/>
      <c r="BJ3" s="104"/>
      <c r="BK3" s="104"/>
      <c r="BL3" s="104"/>
      <c r="BM3" s="104"/>
      <c r="BN3" s="104"/>
      <c r="BO3" s="104"/>
    </row>
    <row r="4" ht="13.5" customHeight="1">
      <c r="A4" s="107"/>
      <c r="B4" s="386" t="s">
        <v>598</v>
      </c>
      <c r="C4" s="348" t="s">
        <v>599</v>
      </c>
      <c r="D4" s="140"/>
      <c r="E4" s="348" t="s">
        <v>127</v>
      </c>
      <c r="F4" s="88">
        <v>24.0</v>
      </c>
      <c r="G4" s="387">
        <v>192.5</v>
      </c>
      <c r="H4" s="388"/>
      <c r="I4" s="91"/>
      <c r="J4" s="109"/>
      <c r="K4" s="93"/>
      <c r="L4" s="94"/>
      <c r="M4" s="95"/>
      <c r="N4" s="96"/>
      <c r="O4" s="97"/>
      <c r="P4" s="299"/>
      <c r="Q4" s="99"/>
      <c r="R4" s="100"/>
      <c r="S4" s="226"/>
      <c r="T4" s="101"/>
      <c r="U4" s="389"/>
      <c r="V4" s="381">
        <f t="shared" si="2"/>
        <v>0</v>
      </c>
      <c r="W4" s="382">
        <f t="shared" si="3"/>
        <v>0</v>
      </c>
      <c r="X4" s="383">
        <f t="shared" si="4"/>
        <v>0</v>
      </c>
      <c r="Y4" s="300">
        <f t="shared" si="5"/>
        <v>0</v>
      </c>
      <c r="Z4" s="56"/>
      <c r="AA4" s="56"/>
      <c r="AB4" s="300">
        <f t="shared" ref="AB4:AB5" si="8">X4*5</f>
        <v>0</v>
      </c>
      <c r="AC4" s="300">
        <f t="shared" si="6"/>
        <v>0</v>
      </c>
      <c r="AD4" s="300">
        <f t="shared" ref="AD4:AD5" si="9">X4*3</f>
        <v>0</v>
      </c>
      <c r="AE4" s="300">
        <f>X4*1</f>
        <v>0</v>
      </c>
      <c r="AF4" s="104"/>
      <c r="AG4" s="56"/>
      <c r="AH4" s="56"/>
      <c r="AI4" s="228">
        <v>14.0</v>
      </c>
      <c r="AJ4" s="56"/>
      <c r="AK4" s="56"/>
      <c r="AL4" s="56"/>
      <c r="AM4" s="56"/>
      <c r="AN4" s="228">
        <v>58.0</v>
      </c>
      <c r="AO4" s="104"/>
      <c r="AP4" s="228" t="str">
        <f t="shared" ref="AP4:AW4" si="7">IF(AG4="","",$X4*AG4)</f>
        <v/>
      </c>
      <c r="AQ4" s="228" t="str">
        <f t="shared" si="7"/>
        <v/>
      </c>
      <c r="AR4" s="228">
        <f t="shared" si="7"/>
        <v>0</v>
      </c>
      <c r="AS4" s="228" t="str">
        <f t="shared" si="7"/>
        <v/>
      </c>
      <c r="AT4" s="228" t="str">
        <f t="shared" si="7"/>
        <v/>
      </c>
      <c r="AU4" s="228" t="str">
        <f t="shared" si="7"/>
        <v/>
      </c>
      <c r="AV4" s="228" t="str">
        <f t="shared" si="7"/>
        <v/>
      </c>
      <c r="AW4" s="228">
        <f t="shared" si="7"/>
        <v>0</v>
      </c>
      <c r="AX4" s="105"/>
      <c r="AY4" s="105">
        <v>5.0</v>
      </c>
      <c r="AZ4" s="105">
        <v>10.0</v>
      </c>
      <c r="BA4" s="105">
        <v>3.0</v>
      </c>
      <c r="BB4" s="105"/>
      <c r="BC4" s="106"/>
      <c r="BD4" s="106"/>
      <c r="BE4" s="106"/>
      <c r="BF4" s="106"/>
      <c r="BG4" s="385"/>
      <c r="BH4" s="385"/>
      <c r="BI4" s="104"/>
      <c r="BJ4" s="104"/>
      <c r="BK4" s="104"/>
      <c r="BL4" s="104"/>
      <c r="BM4" s="104"/>
      <c r="BN4" s="104"/>
      <c r="BO4" s="104"/>
    </row>
    <row r="5" ht="13.5" customHeight="1">
      <c r="A5" s="107"/>
      <c r="B5" s="386" t="s">
        <v>600</v>
      </c>
      <c r="C5" s="348" t="s">
        <v>601</v>
      </c>
      <c r="D5" s="140"/>
      <c r="E5" s="348" t="s">
        <v>127</v>
      </c>
      <c r="F5" s="88">
        <v>28.0</v>
      </c>
      <c r="G5" s="387">
        <v>267.5</v>
      </c>
      <c r="H5" s="388"/>
      <c r="I5" s="91"/>
      <c r="J5" s="109"/>
      <c r="K5" s="93"/>
      <c r="L5" s="94"/>
      <c r="M5" s="95"/>
      <c r="N5" s="96"/>
      <c r="O5" s="97"/>
      <c r="P5" s="299"/>
      <c r="Q5" s="99"/>
      <c r="R5" s="100"/>
      <c r="S5" s="226"/>
      <c r="T5" s="101"/>
      <c r="U5" s="389"/>
      <c r="V5" s="381">
        <f t="shared" si="2"/>
        <v>0</v>
      </c>
      <c r="W5" s="382">
        <f t="shared" si="3"/>
        <v>0</v>
      </c>
      <c r="X5" s="383">
        <f t="shared" si="4"/>
        <v>0</v>
      </c>
      <c r="Y5" s="56"/>
      <c r="Z5" s="300">
        <f>X5*10</f>
        <v>0</v>
      </c>
      <c r="AA5" s="56"/>
      <c r="AB5" s="300">
        <f t="shared" si="8"/>
        <v>0</v>
      </c>
      <c r="AC5" s="300">
        <f>X5*10</f>
        <v>0</v>
      </c>
      <c r="AD5" s="300">
        <f t="shared" si="9"/>
        <v>0</v>
      </c>
      <c r="AE5" s="56"/>
      <c r="AF5" s="104"/>
      <c r="AG5" s="56"/>
      <c r="AH5" s="56"/>
      <c r="AI5" s="228">
        <v>23.0</v>
      </c>
      <c r="AJ5" s="56"/>
      <c r="AK5" s="56"/>
      <c r="AL5" s="56"/>
      <c r="AM5" s="56"/>
      <c r="AN5" s="228">
        <v>40.0</v>
      </c>
      <c r="AO5" s="104"/>
      <c r="AP5" s="228" t="str">
        <f t="shared" ref="AP5:AW5" si="10">IF(AG5="","",$X5*AG5)</f>
        <v/>
      </c>
      <c r="AQ5" s="228" t="str">
        <f t="shared" si="10"/>
        <v/>
      </c>
      <c r="AR5" s="228">
        <f t="shared" si="10"/>
        <v>0</v>
      </c>
      <c r="AS5" s="228" t="str">
        <f t="shared" si="10"/>
        <v/>
      </c>
      <c r="AT5" s="228" t="str">
        <f t="shared" si="10"/>
        <v/>
      </c>
      <c r="AU5" s="228" t="str">
        <f t="shared" si="10"/>
        <v/>
      </c>
      <c r="AV5" s="228" t="str">
        <f t="shared" si="10"/>
        <v/>
      </c>
      <c r="AW5" s="228">
        <f t="shared" si="10"/>
        <v>0</v>
      </c>
      <c r="AX5" s="105">
        <v>10.0</v>
      </c>
      <c r="AY5" s="105">
        <v>10.0</v>
      </c>
      <c r="AZ5" s="105">
        <v>5.0</v>
      </c>
      <c r="BA5" s="105"/>
      <c r="BB5" s="105"/>
      <c r="BC5" s="106"/>
      <c r="BD5" s="106"/>
      <c r="BE5" s="106"/>
      <c r="BF5" s="106"/>
      <c r="BG5" s="385"/>
      <c r="BH5" s="385"/>
      <c r="BI5" s="104"/>
      <c r="BJ5" s="104"/>
      <c r="BK5" s="104"/>
      <c r="BL5" s="104"/>
      <c r="BM5" s="104"/>
      <c r="BN5" s="104"/>
      <c r="BO5" s="104"/>
    </row>
    <row r="6" ht="13.5" customHeight="1">
      <c r="A6" s="107"/>
      <c r="B6" s="386" t="s">
        <v>602</v>
      </c>
      <c r="C6" s="348" t="s">
        <v>597</v>
      </c>
      <c r="D6" s="140"/>
      <c r="E6" s="348" t="s">
        <v>127</v>
      </c>
      <c r="F6" s="88">
        <v>55.0</v>
      </c>
      <c r="G6" s="387">
        <v>277.5</v>
      </c>
      <c r="H6" s="388"/>
      <c r="I6" s="91"/>
      <c r="J6" s="109"/>
      <c r="K6" s="93"/>
      <c r="L6" s="94"/>
      <c r="M6" s="95"/>
      <c r="N6" s="96"/>
      <c r="O6" s="97"/>
      <c r="P6" s="299"/>
      <c r="Q6" s="99"/>
      <c r="R6" s="100"/>
      <c r="S6" s="226"/>
      <c r="T6" s="101"/>
      <c r="U6" s="389"/>
      <c r="V6" s="381">
        <f t="shared" si="2"/>
        <v>0</v>
      </c>
      <c r="W6" s="382">
        <f t="shared" si="3"/>
        <v>0</v>
      </c>
      <c r="X6" s="383">
        <f t="shared" si="4"/>
        <v>0</v>
      </c>
      <c r="Y6" s="300">
        <f t="shared" ref="Y6:Y7" si="12">X6*10</f>
        <v>0</v>
      </c>
      <c r="Z6" s="300">
        <f t="shared" ref="Z6:Z7" si="13">X6*20</f>
        <v>0</v>
      </c>
      <c r="AA6" s="300">
        <f t="shared" ref="AA6:AA7" si="14">X6*10</f>
        <v>0</v>
      </c>
      <c r="AB6" s="300">
        <f>X6*10</f>
        <v>0</v>
      </c>
      <c r="AC6" s="300">
        <f t="shared" ref="AC6:AC8" si="15">X6*5</f>
        <v>0</v>
      </c>
      <c r="AD6" s="56"/>
      <c r="AE6" s="56"/>
      <c r="AF6" s="104"/>
      <c r="AG6" s="56"/>
      <c r="AH6" s="228">
        <v>10.0</v>
      </c>
      <c r="AI6" s="228">
        <v>45.0</v>
      </c>
      <c r="AJ6" s="56"/>
      <c r="AK6" s="56"/>
      <c r="AL6" s="56"/>
      <c r="AM6" s="56"/>
      <c r="AN6" s="228">
        <v>20.0</v>
      </c>
      <c r="AO6" s="104"/>
      <c r="AP6" s="228" t="str">
        <f t="shared" ref="AP6:AW6" si="11">IF(AG6="","",$X6*AG6)</f>
        <v/>
      </c>
      <c r="AQ6" s="228">
        <f t="shared" si="11"/>
        <v>0</v>
      </c>
      <c r="AR6" s="228">
        <f t="shared" si="11"/>
        <v>0</v>
      </c>
      <c r="AS6" s="228" t="str">
        <f t="shared" si="11"/>
        <v/>
      </c>
      <c r="AT6" s="228" t="str">
        <f t="shared" si="11"/>
        <v/>
      </c>
      <c r="AU6" s="228" t="str">
        <f t="shared" si="11"/>
        <v/>
      </c>
      <c r="AV6" s="228" t="str">
        <f t="shared" si="11"/>
        <v/>
      </c>
      <c r="AW6" s="228">
        <f t="shared" si="11"/>
        <v>0</v>
      </c>
      <c r="AX6" s="105">
        <v>10.0</v>
      </c>
      <c r="AY6" s="105">
        <v>5.0</v>
      </c>
      <c r="AZ6" s="105">
        <v>5.0</v>
      </c>
      <c r="BA6" s="105"/>
      <c r="BB6" s="105"/>
      <c r="BC6" s="106"/>
      <c r="BD6" s="106"/>
      <c r="BE6" s="106"/>
      <c r="BF6" s="106"/>
      <c r="BG6" s="385"/>
      <c r="BH6" s="385"/>
      <c r="BI6" s="104"/>
      <c r="BJ6" s="104"/>
      <c r="BK6" s="104"/>
      <c r="BL6" s="104"/>
      <c r="BM6" s="104"/>
      <c r="BN6" s="104"/>
      <c r="BO6" s="104"/>
    </row>
    <row r="7" ht="13.5" customHeight="1">
      <c r="A7" s="107"/>
      <c r="B7" s="390" t="s">
        <v>603</v>
      </c>
      <c r="C7" s="348" t="s">
        <v>597</v>
      </c>
      <c r="D7" s="140"/>
      <c r="E7" s="348" t="s">
        <v>127</v>
      </c>
      <c r="F7" s="88">
        <v>50.0</v>
      </c>
      <c r="G7" s="387">
        <v>247.5</v>
      </c>
      <c r="H7" s="388"/>
      <c r="I7" s="91"/>
      <c r="J7" s="109"/>
      <c r="K7" s="93"/>
      <c r="L7" s="94"/>
      <c r="M7" s="95"/>
      <c r="N7" s="96"/>
      <c r="O7" s="97"/>
      <c r="P7" s="299"/>
      <c r="Q7" s="99"/>
      <c r="R7" s="100"/>
      <c r="S7" s="226"/>
      <c r="T7" s="101"/>
      <c r="U7" s="389"/>
      <c r="V7" s="381">
        <f t="shared" si="2"/>
        <v>0</v>
      </c>
      <c r="W7" s="382">
        <f t="shared" si="3"/>
        <v>0</v>
      </c>
      <c r="X7" s="383">
        <f t="shared" si="4"/>
        <v>0</v>
      </c>
      <c r="Y7" s="300">
        <f t="shared" si="12"/>
        <v>0</v>
      </c>
      <c r="Z7" s="300">
        <f t="shared" si="13"/>
        <v>0</v>
      </c>
      <c r="AA7" s="300">
        <f t="shared" si="14"/>
        <v>0</v>
      </c>
      <c r="AB7" s="300">
        <f>X7*5</f>
        <v>0</v>
      </c>
      <c r="AC7" s="300">
        <f t="shared" si="15"/>
        <v>0</v>
      </c>
      <c r="AD7" s="56"/>
      <c r="AE7" s="56"/>
      <c r="AF7" s="104"/>
      <c r="AG7" s="56"/>
      <c r="AH7" s="228">
        <v>10.0</v>
      </c>
      <c r="AI7" s="228">
        <v>40.0</v>
      </c>
      <c r="AJ7" s="56"/>
      <c r="AK7" s="56"/>
      <c r="AL7" s="56"/>
      <c r="AM7" s="56"/>
      <c r="AN7" s="228">
        <v>20.0</v>
      </c>
      <c r="AO7" s="104"/>
      <c r="AP7" s="228" t="str">
        <f t="shared" ref="AP7:AW7" si="16">IF(AG7="","",$X7*AG7)</f>
        <v/>
      </c>
      <c r="AQ7" s="228">
        <f t="shared" si="16"/>
        <v>0</v>
      </c>
      <c r="AR7" s="228">
        <f t="shared" si="16"/>
        <v>0</v>
      </c>
      <c r="AS7" s="228" t="str">
        <f t="shared" si="16"/>
        <v/>
      </c>
      <c r="AT7" s="228" t="str">
        <f t="shared" si="16"/>
        <v/>
      </c>
      <c r="AU7" s="228" t="str">
        <f t="shared" si="16"/>
        <v/>
      </c>
      <c r="AV7" s="228" t="str">
        <f t="shared" si="16"/>
        <v/>
      </c>
      <c r="AW7" s="228">
        <f t="shared" si="16"/>
        <v>0</v>
      </c>
      <c r="AX7" s="105">
        <v>20.0</v>
      </c>
      <c r="AY7" s="105">
        <v>15.0</v>
      </c>
      <c r="AZ7" s="105">
        <v>5.0</v>
      </c>
      <c r="BA7" s="105"/>
      <c r="BB7" s="105">
        <v>1.0</v>
      </c>
      <c r="BC7" s="106"/>
      <c r="BD7" s="106"/>
      <c r="BE7" s="106"/>
      <c r="BF7" s="106"/>
      <c r="BG7" s="385"/>
      <c r="BH7" s="385"/>
      <c r="BI7" s="104"/>
      <c r="BJ7" s="104"/>
      <c r="BK7" s="104"/>
      <c r="BL7" s="104"/>
      <c r="BM7" s="104"/>
      <c r="BN7" s="104"/>
      <c r="BO7" s="104"/>
    </row>
    <row r="8" ht="13.5" customHeight="1">
      <c r="A8" s="107"/>
      <c r="B8" s="386" t="s">
        <v>604</v>
      </c>
      <c r="C8" s="348" t="s">
        <v>605</v>
      </c>
      <c r="D8" s="140"/>
      <c r="E8" s="348" t="s">
        <v>125</v>
      </c>
      <c r="F8" s="88">
        <v>56.0</v>
      </c>
      <c r="G8" s="387">
        <v>367.5</v>
      </c>
      <c r="H8" s="388"/>
      <c r="I8" s="91"/>
      <c r="J8" s="109"/>
      <c r="K8" s="93"/>
      <c r="L8" s="94"/>
      <c r="M8" s="95"/>
      <c r="N8" s="96"/>
      <c r="O8" s="97"/>
      <c r="P8" s="299"/>
      <c r="Q8" s="99"/>
      <c r="R8" s="100"/>
      <c r="S8" s="226"/>
      <c r="T8" s="101"/>
      <c r="U8" s="389"/>
      <c r="V8" s="381">
        <f t="shared" si="2"/>
        <v>0</v>
      </c>
      <c r="W8" s="382">
        <f t="shared" si="3"/>
        <v>0</v>
      </c>
      <c r="X8" s="383">
        <f t="shared" si="4"/>
        <v>0</v>
      </c>
      <c r="Y8" s="56"/>
      <c r="Z8" s="300">
        <f>X8*15</f>
        <v>0</v>
      </c>
      <c r="AA8" s="300">
        <f>X8*20</f>
        <v>0</v>
      </c>
      <c r="AB8" s="300">
        <f>X8*15</f>
        <v>0</v>
      </c>
      <c r="AC8" s="300">
        <f t="shared" si="15"/>
        <v>0</v>
      </c>
      <c r="AD8" s="56"/>
      <c r="AE8" s="300">
        <f>X8*1</f>
        <v>0</v>
      </c>
      <c r="AF8" s="104"/>
      <c r="AG8" s="56"/>
      <c r="AH8" s="228">
        <v>15.0</v>
      </c>
      <c r="AI8" s="228">
        <v>40.0</v>
      </c>
      <c r="AJ8" s="56"/>
      <c r="AK8" s="56"/>
      <c r="AL8" s="56"/>
      <c r="AM8" s="228">
        <v>1.0</v>
      </c>
      <c r="AN8" s="228">
        <v>50.0</v>
      </c>
      <c r="AO8" s="104"/>
      <c r="AP8" s="228" t="str">
        <f t="shared" ref="AP8:AW8" si="17">IF(AG8="","",$X8*AG8)</f>
        <v/>
      </c>
      <c r="AQ8" s="228">
        <f t="shared" si="17"/>
        <v>0</v>
      </c>
      <c r="AR8" s="228">
        <f t="shared" si="17"/>
        <v>0</v>
      </c>
      <c r="AS8" s="228" t="str">
        <f t="shared" si="17"/>
        <v/>
      </c>
      <c r="AT8" s="228" t="str">
        <f t="shared" si="17"/>
        <v/>
      </c>
      <c r="AU8" s="228" t="str">
        <f t="shared" si="17"/>
        <v/>
      </c>
      <c r="AV8" s="228">
        <f t="shared" si="17"/>
        <v>0</v>
      </c>
      <c r="AW8" s="228">
        <f t="shared" si="17"/>
        <v>0</v>
      </c>
      <c r="AX8" s="105">
        <v>10.0</v>
      </c>
      <c r="AY8" s="105">
        <v>10.0</v>
      </c>
      <c r="AZ8" s="105">
        <v>10.0</v>
      </c>
      <c r="BA8" s="105"/>
      <c r="BB8" s="105"/>
      <c r="BC8" s="106"/>
      <c r="BD8" s="106"/>
      <c r="BE8" s="106"/>
      <c r="BF8" s="106"/>
      <c r="BG8" s="385"/>
      <c r="BH8" s="385"/>
      <c r="BI8" s="104"/>
      <c r="BJ8" s="104"/>
      <c r="BK8" s="104"/>
      <c r="BL8" s="104"/>
      <c r="BM8" s="104"/>
      <c r="BN8" s="104"/>
      <c r="BO8" s="104"/>
    </row>
    <row r="9" ht="13.5" customHeight="1">
      <c r="A9" s="107"/>
      <c r="B9" s="386" t="s">
        <v>606</v>
      </c>
      <c r="C9" s="348" t="s">
        <v>607</v>
      </c>
      <c r="D9" s="140"/>
      <c r="E9" s="348" t="s">
        <v>516</v>
      </c>
      <c r="F9" s="88">
        <v>40.0</v>
      </c>
      <c r="G9" s="387">
        <v>370.0</v>
      </c>
      <c r="H9" s="388"/>
      <c r="I9" s="91"/>
      <c r="J9" s="109"/>
      <c r="K9" s="93"/>
      <c r="L9" s="94"/>
      <c r="M9" s="95"/>
      <c r="N9" s="96"/>
      <c r="O9" s="97"/>
      <c r="P9" s="299"/>
      <c r="Q9" s="99"/>
      <c r="R9" s="100"/>
      <c r="S9" s="226"/>
      <c r="T9" s="101"/>
      <c r="U9" s="389"/>
      <c r="V9" s="381">
        <f t="shared" si="2"/>
        <v>0</v>
      </c>
      <c r="W9" s="382">
        <f t="shared" si="3"/>
        <v>0</v>
      </c>
      <c r="X9" s="383">
        <f t="shared" si="4"/>
        <v>0</v>
      </c>
      <c r="Y9" s="56"/>
      <c r="Z9" s="300">
        <f>X9*10</f>
        <v>0</v>
      </c>
      <c r="AA9" s="300">
        <f>X9*10</f>
        <v>0</v>
      </c>
      <c r="AB9" s="300">
        <f>X9*10</f>
        <v>0</v>
      </c>
      <c r="AC9" s="300">
        <f>X9*10</f>
        <v>0</v>
      </c>
      <c r="AD9" s="56"/>
      <c r="AE9" s="56"/>
      <c r="AF9" s="104"/>
      <c r="AG9" s="56"/>
      <c r="AH9" s="228">
        <v>10.0</v>
      </c>
      <c r="AI9" s="228">
        <v>30.0</v>
      </c>
      <c r="AJ9" s="56"/>
      <c r="AK9" s="56"/>
      <c r="AL9" s="56"/>
      <c r="AM9" s="56"/>
      <c r="AN9" s="228">
        <v>30.0</v>
      </c>
      <c r="AO9" s="104"/>
      <c r="AP9" s="228" t="str">
        <f t="shared" ref="AP9:AW9" si="18">IF(AG9="","",$X9*AG9)</f>
        <v/>
      </c>
      <c r="AQ9" s="228">
        <f t="shared" si="18"/>
        <v>0</v>
      </c>
      <c r="AR9" s="228">
        <f t="shared" si="18"/>
        <v>0</v>
      </c>
      <c r="AS9" s="228" t="str">
        <f t="shared" si="18"/>
        <v/>
      </c>
      <c r="AT9" s="228" t="str">
        <f t="shared" si="18"/>
        <v/>
      </c>
      <c r="AU9" s="228" t="str">
        <f t="shared" si="18"/>
        <v/>
      </c>
      <c r="AV9" s="228" t="str">
        <f t="shared" si="18"/>
        <v/>
      </c>
      <c r="AW9" s="228">
        <f t="shared" si="18"/>
        <v>0</v>
      </c>
      <c r="AX9" s="105"/>
      <c r="AY9" s="105"/>
      <c r="AZ9" s="105"/>
      <c r="BA9" s="105">
        <v>3.0</v>
      </c>
      <c r="BB9" s="105"/>
      <c r="BC9" s="106"/>
      <c r="BD9" s="106"/>
      <c r="BE9" s="106"/>
      <c r="BF9" s="106"/>
      <c r="BG9" s="385"/>
      <c r="BH9" s="385"/>
      <c r="BI9" s="104"/>
      <c r="BJ9" s="104"/>
      <c r="BK9" s="104"/>
      <c r="BL9" s="104"/>
      <c r="BM9" s="104"/>
      <c r="BN9" s="104"/>
      <c r="BO9" s="104"/>
    </row>
    <row r="10" ht="13.5" customHeight="1">
      <c r="A10" s="107"/>
      <c r="B10" s="386" t="s">
        <v>608</v>
      </c>
      <c r="C10" s="348" t="s">
        <v>75</v>
      </c>
      <c r="D10" s="140"/>
      <c r="E10" s="348" t="s">
        <v>125</v>
      </c>
      <c r="F10" s="88">
        <v>3.0</v>
      </c>
      <c r="G10" s="387">
        <v>265.0</v>
      </c>
      <c r="H10" s="388"/>
      <c r="I10" s="91"/>
      <c r="J10" s="109"/>
      <c r="K10" s="93"/>
      <c r="L10" s="94"/>
      <c r="M10" s="95"/>
      <c r="N10" s="96"/>
      <c r="O10" s="97"/>
      <c r="P10" s="299"/>
      <c r="Q10" s="99"/>
      <c r="R10" s="100"/>
      <c r="S10" s="226"/>
      <c r="T10" s="101"/>
      <c r="U10" s="389"/>
      <c r="V10" s="381">
        <f t="shared" si="2"/>
        <v>0</v>
      </c>
      <c r="W10" s="382">
        <f t="shared" si="3"/>
        <v>0</v>
      </c>
      <c r="X10" s="383">
        <f t="shared" si="4"/>
        <v>0</v>
      </c>
      <c r="Y10" s="56"/>
      <c r="Z10" s="56"/>
      <c r="AA10" s="56"/>
      <c r="AB10" s="56"/>
      <c r="AC10" s="56"/>
      <c r="AD10" s="300">
        <f>X10*3</f>
        <v>0</v>
      </c>
      <c r="AE10" s="56"/>
      <c r="AF10" s="104"/>
      <c r="AG10" s="56"/>
      <c r="AH10" s="56"/>
      <c r="AI10" s="228">
        <v>3.0</v>
      </c>
      <c r="AJ10" s="56"/>
      <c r="AK10" s="56"/>
      <c r="AL10" s="56"/>
      <c r="AM10" s="56"/>
      <c r="AN10" s="228">
        <v>15.0</v>
      </c>
      <c r="AO10" s="104"/>
      <c r="AP10" s="228" t="str">
        <f t="shared" ref="AP10:AW10" si="19">IF(AG10="","",$X10*AG10)</f>
        <v/>
      </c>
      <c r="AQ10" s="228" t="str">
        <f t="shared" si="19"/>
        <v/>
      </c>
      <c r="AR10" s="228">
        <f t="shared" si="19"/>
        <v>0</v>
      </c>
      <c r="AS10" s="228" t="str">
        <f t="shared" si="19"/>
        <v/>
      </c>
      <c r="AT10" s="228" t="str">
        <f t="shared" si="19"/>
        <v/>
      </c>
      <c r="AU10" s="228" t="str">
        <f t="shared" si="19"/>
        <v/>
      </c>
      <c r="AV10" s="228" t="str">
        <f t="shared" si="19"/>
        <v/>
      </c>
      <c r="AW10" s="228">
        <f t="shared" si="19"/>
        <v>0</v>
      </c>
      <c r="AX10" s="105"/>
      <c r="AY10" s="105"/>
      <c r="AZ10" s="105"/>
      <c r="BA10" s="105"/>
      <c r="BB10" s="105"/>
      <c r="BC10" s="106"/>
      <c r="BD10" s="106"/>
      <c r="BE10" s="106"/>
      <c r="BF10" s="106"/>
      <c r="BG10" s="385"/>
      <c r="BH10" s="385"/>
      <c r="BI10" s="104"/>
      <c r="BJ10" s="104"/>
      <c r="BK10" s="104"/>
      <c r="BL10" s="104"/>
      <c r="BM10" s="104"/>
      <c r="BN10" s="104"/>
      <c r="BO10" s="104"/>
    </row>
    <row r="11" ht="13.5" customHeight="1">
      <c r="A11" s="107"/>
      <c r="B11" s="386" t="s">
        <v>609</v>
      </c>
      <c r="C11" s="348" t="s">
        <v>71</v>
      </c>
      <c r="D11" s="140"/>
      <c r="E11" s="348" t="s">
        <v>516</v>
      </c>
      <c r="F11" s="88">
        <v>10.0</v>
      </c>
      <c r="G11" s="387">
        <v>25.0</v>
      </c>
      <c r="H11" s="388"/>
      <c r="I11" s="91"/>
      <c r="J11" s="109"/>
      <c r="K11" s="93"/>
      <c r="L11" s="94"/>
      <c r="M11" s="95"/>
      <c r="N11" s="96"/>
      <c r="O11" s="97"/>
      <c r="P11" s="299"/>
      <c r="Q11" s="99"/>
      <c r="R11" s="100"/>
      <c r="S11" s="226"/>
      <c r="T11" s="101"/>
      <c r="U11" s="389"/>
      <c r="V11" s="381">
        <f t="shared" si="2"/>
        <v>0</v>
      </c>
      <c r="W11" s="382">
        <f t="shared" si="3"/>
        <v>0</v>
      </c>
      <c r="X11" s="383">
        <f t="shared" si="4"/>
        <v>0</v>
      </c>
      <c r="Y11" s="56"/>
      <c r="Z11" s="300">
        <f>X11*10</f>
        <v>0</v>
      </c>
      <c r="AA11" s="56"/>
      <c r="AB11" s="56"/>
      <c r="AC11" s="56"/>
      <c r="AD11" s="56"/>
      <c r="AE11" s="56"/>
      <c r="AF11" s="104"/>
      <c r="AG11" s="56"/>
      <c r="AH11" s="56"/>
      <c r="AI11" s="56"/>
      <c r="AJ11" s="56"/>
      <c r="AK11" s="56"/>
      <c r="AL11" s="56"/>
      <c r="AM11" s="56"/>
      <c r="AN11" s="228">
        <v>20.0</v>
      </c>
      <c r="AO11" s="104"/>
      <c r="AP11" s="228" t="str">
        <f t="shared" ref="AP11:AW11" si="20">IF(AG11="","",$X11*AG11)</f>
        <v/>
      </c>
      <c r="AQ11" s="228" t="str">
        <f t="shared" si="20"/>
        <v/>
      </c>
      <c r="AR11" s="228" t="str">
        <f t="shared" si="20"/>
        <v/>
      </c>
      <c r="AS11" s="228" t="str">
        <f t="shared" si="20"/>
        <v/>
      </c>
      <c r="AT11" s="228" t="str">
        <f t="shared" si="20"/>
        <v/>
      </c>
      <c r="AU11" s="228" t="str">
        <f t="shared" si="20"/>
        <v/>
      </c>
      <c r="AV11" s="228" t="str">
        <f t="shared" si="20"/>
        <v/>
      </c>
      <c r="AW11" s="228">
        <f t="shared" si="20"/>
        <v>0</v>
      </c>
      <c r="AX11" s="105"/>
      <c r="AY11" s="105">
        <v>10.0</v>
      </c>
      <c r="AZ11" s="105"/>
      <c r="BA11" s="105"/>
      <c r="BB11" s="105"/>
      <c r="BC11" s="106"/>
      <c r="BD11" s="106"/>
      <c r="BE11" s="106"/>
      <c r="BF11" s="106"/>
      <c r="BG11" s="385"/>
      <c r="BH11" s="385"/>
      <c r="BI11" s="104"/>
      <c r="BJ11" s="104"/>
      <c r="BK11" s="104"/>
      <c r="BL11" s="104"/>
      <c r="BM11" s="104"/>
      <c r="BN11" s="104"/>
      <c r="BO11" s="104"/>
    </row>
    <row r="12" ht="13.5" customHeight="1">
      <c r="A12" s="107"/>
      <c r="B12" s="386" t="s">
        <v>610</v>
      </c>
      <c r="C12" s="348" t="s">
        <v>73</v>
      </c>
      <c r="D12" s="140"/>
      <c r="E12" s="348" t="s">
        <v>125</v>
      </c>
      <c r="F12" s="88">
        <v>10.0</v>
      </c>
      <c r="G12" s="387">
        <v>60.0</v>
      </c>
      <c r="H12" s="388"/>
      <c r="I12" s="91"/>
      <c r="J12" s="109"/>
      <c r="K12" s="93"/>
      <c r="L12" s="94"/>
      <c r="M12" s="95"/>
      <c r="N12" s="96"/>
      <c r="O12" s="97"/>
      <c r="P12" s="299"/>
      <c r="Q12" s="99"/>
      <c r="R12" s="100"/>
      <c r="S12" s="226"/>
      <c r="T12" s="101"/>
      <c r="U12" s="389"/>
      <c r="V12" s="381">
        <f t="shared" si="2"/>
        <v>0</v>
      </c>
      <c r="W12" s="382">
        <f t="shared" si="3"/>
        <v>0</v>
      </c>
      <c r="X12" s="383">
        <f t="shared" si="4"/>
        <v>0</v>
      </c>
      <c r="Y12" s="56"/>
      <c r="Z12" s="56"/>
      <c r="AA12" s="56"/>
      <c r="AB12" s="300">
        <f>X12*10</f>
        <v>0</v>
      </c>
      <c r="AC12" s="56"/>
      <c r="AD12" s="56"/>
      <c r="AE12" s="56"/>
      <c r="AF12" s="104"/>
      <c r="AG12" s="228">
        <v>8.0</v>
      </c>
      <c r="AH12" s="228">
        <v>2.0</v>
      </c>
      <c r="AI12" s="56"/>
      <c r="AJ12" s="56"/>
      <c r="AK12" s="56"/>
      <c r="AL12" s="56"/>
      <c r="AM12" s="56"/>
      <c r="AN12" s="228">
        <v>10.0</v>
      </c>
      <c r="AO12" s="104"/>
      <c r="AP12" s="228">
        <f t="shared" ref="AP12:AW12" si="21">IF(AG12="","",$X12*AG12)</f>
        <v>0</v>
      </c>
      <c r="AQ12" s="228">
        <f t="shared" si="21"/>
        <v>0</v>
      </c>
      <c r="AR12" s="228" t="str">
        <f t="shared" si="21"/>
        <v/>
      </c>
      <c r="AS12" s="228" t="str">
        <f t="shared" si="21"/>
        <v/>
      </c>
      <c r="AT12" s="228" t="str">
        <f t="shared" si="21"/>
        <v/>
      </c>
      <c r="AU12" s="228" t="str">
        <f t="shared" si="21"/>
        <v/>
      </c>
      <c r="AV12" s="228" t="str">
        <f t="shared" si="21"/>
        <v/>
      </c>
      <c r="AW12" s="228">
        <f t="shared" si="21"/>
        <v>0</v>
      </c>
      <c r="AX12" s="105"/>
      <c r="AY12" s="105">
        <v>5.0</v>
      </c>
      <c r="AZ12" s="105"/>
      <c r="BA12" s="105"/>
      <c r="BB12" s="105"/>
      <c r="BC12" s="106"/>
      <c r="BD12" s="106"/>
      <c r="BE12" s="106"/>
      <c r="BF12" s="106"/>
      <c r="BG12" s="385"/>
      <c r="BH12" s="385"/>
      <c r="BI12" s="104"/>
      <c r="BJ12" s="104"/>
      <c r="BK12" s="104"/>
      <c r="BL12" s="104"/>
      <c r="BM12" s="104"/>
      <c r="BN12" s="104"/>
      <c r="BO12" s="104"/>
    </row>
    <row r="13" ht="13.5" customHeight="1">
      <c r="A13" s="107"/>
      <c r="B13" s="391" t="s">
        <v>611</v>
      </c>
      <c r="C13" s="348" t="s">
        <v>73</v>
      </c>
      <c r="D13" s="140"/>
      <c r="E13" s="348" t="s">
        <v>125</v>
      </c>
      <c r="F13" s="88">
        <v>5.0</v>
      </c>
      <c r="G13" s="387">
        <v>80.0</v>
      </c>
      <c r="H13" s="388"/>
      <c r="I13" s="91"/>
      <c r="J13" s="109"/>
      <c r="K13" s="93"/>
      <c r="L13" s="94"/>
      <c r="M13" s="95"/>
      <c r="N13" s="96"/>
      <c r="O13" s="97"/>
      <c r="P13" s="299"/>
      <c r="Q13" s="99"/>
      <c r="R13" s="100"/>
      <c r="S13" s="226"/>
      <c r="T13" s="101"/>
      <c r="U13" s="389"/>
      <c r="V13" s="381">
        <f t="shared" si="2"/>
        <v>0</v>
      </c>
      <c r="W13" s="382">
        <f t="shared" si="3"/>
        <v>0</v>
      </c>
      <c r="X13" s="383">
        <f t="shared" si="4"/>
        <v>0</v>
      </c>
      <c r="Y13" s="56"/>
      <c r="Z13" s="56"/>
      <c r="AA13" s="56"/>
      <c r="AB13" s="300">
        <f t="shared" ref="AB13:AB14" si="23">X13*5</f>
        <v>0</v>
      </c>
      <c r="AC13" s="56"/>
      <c r="AD13" s="56"/>
      <c r="AE13" s="56"/>
      <c r="AF13" s="104"/>
      <c r="AG13" s="56"/>
      <c r="AH13" s="56"/>
      <c r="AI13" s="228">
        <v>5.0</v>
      </c>
      <c r="AJ13" s="56"/>
      <c r="AK13" s="56"/>
      <c r="AL13" s="56"/>
      <c r="AM13" s="56"/>
      <c r="AN13" s="228">
        <v>5.0</v>
      </c>
      <c r="AO13" s="104"/>
      <c r="AP13" s="228" t="str">
        <f t="shared" ref="AP13:AW13" si="22">IF(AG13="","",$X13*AG13)</f>
        <v/>
      </c>
      <c r="AQ13" s="228" t="str">
        <f t="shared" si="22"/>
        <v/>
      </c>
      <c r="AR13" s="228">
        <f t="shared" si="22"/>
        <v>0</v>
      </c>
      <c r="AS13" s="228" t="str">
        <f t="shared" si="22"/>
        <v/>
      </c>
      <c r="AT13" s="228" t="str">
        <f t="shared" si="22"/>
        <v/>
      </c>
      <c r="AU13" s="228" t="str">
        <f t="shared" si="22"/>
        <v/>
      </c>
      <c r="AV13" s="228" t="str">
        <f t="shared" si="22"/>
        <v/>
      </c>
      <c r="AW13" s="228">
        <f t="shared" si="22"/>
        <v>0</v>
      </c>
      <c r="AX13" s="105"/>
      <c r="AY13" s="105">
        <v>5.0</v>
      </c>
      <c r="AZ13" s="105"/>
      <c r="BA13" s="105"/>
      <c r="BB13" s="105"/>
      <c r="BC13" s="106"/>
      <c r="BD13" s="106"/>
      <c r="BE13" s="106"/>
      <c r="BF13" s="106"/>
      <c r="BG13" s="385"/>
      <c r="BH13" s="385"/>
      <c r="BI13" s="104"/>
      <c r="BJ13" s="104"/>
      <c r="BK13" s="104"/>
      <c r="BL13" s="104"/>
      <c r="BM13" s="104"/>
      <c r="BN13" s="104"/>
      <c r="BO13" s="104"/>
    </row>
    <row r="14" ht="13.5" customHeight="1">
      <c r="A14" s="107"/>
      <c r="B14" s="391" t="s">
        <v>612</v>
      </c>
      <c r="C14" s="348" t="s">
        <v>73</v>
      </c>
      <c r="D14" s="140"/>
      <c r="E14" s="348" t="s">
        <v>125</v>
      </c>
      <c r="F14" s="88">
        <v>5.0</v>
      </c>
      <c r="G14" s="387">
        <v>37.5</v>
      </c>
      <c r="H14" s="388"/>
      <c r="I14" s="91"/>
      <c r="J14" s="109"/>
      <c r="K14" s="93"/>
      <c r="L14" s="94"/>
      <c r="M14" s="95"/>
      <c r="N14" s="96"/>
      <c r="O14" s="97"/>
      <c r="P14" s="299"/>
      <c r="Q14" s="99"/>
      <c r="R14" s="100"/>
      <c r="S14" s="226"/>
      <c r="T14" s="101"/>
      <c r="U14" s="389"/>
      <c r="V14" s="381">
        <f t="shared" si="2"/>
        <v>0</v>
      </c>
      <c r="W14" s="382">
        <f t="shared" si="3"/>
        <v>0</v>
      </c>
      <c r="X14" s="383">
        <f t="shared" si="4"/>
        <v>0</v>
      </c>
      <c r="Y14" s="56"/>
      <c r="Z14" s="56"/>
      <c r="AA14" s="56"/>
      <c r="AB14" s="300">
        <f t="shared" si="23"/>
        <v>0</v>
      </c>
      <c r="AC14" s="56"/>
      <c r="AD14" s="56"/>
      <c r="AE14" s="56"/>
      <c r="AF14" s="104"/>
      <c r="AG14" s="56"/>
      <c r="AH14" s="56"/>
      <c r="AI14" s="228">
        <v>5.0</v>
      </c>
      <c r="AJ14" s="56"/>
      <c r="AK14" s="56"/>
      <c r="AL14" s="56"/>
      <c r="AM14" s="56"/>
      <c r="AN14" s="228">
        <v>4.0</v>
      </c>
      <c r="AO14" s="104"/>
      <c r="AP14" s="228" t="str">
        <f t="shared" ref="AP14:AW14" si="24">IF(AG14="","",$X14*AG14)</f>
        <v/>
      </c>
      <c r="AQ14" s="228" t="str">
        <f t="shared" si="24"/>
        <v/>
      </c>
      <c r="AR14" s="228">
        <f t="shared" si="24"/>
        <v>0</v>
      </c>
      <c r="AS14" s="228" t="str">
        <f t="shared" si="24"/>
        <v/>
      </c>
      <c r="AT14" s="228" t="str">
        <f t="shared" si="24"/>
        <v/>
      </c>
      <c r="AU14" s="228" t="str">
        <f t="shared" si="24"/>
        <v/>
      </c>
      <c r="AV14" s="228" t="str">
        <f t="shared" si="24"/>
        <v/>
      </c>
      <c r="AW14" s="228">
        <f t="shared" si="24"/>
        <v>0</v>
      </c>
      <c r="AX14" s="105">
        <v>10.0</v>
      </c>
      <c r="AY14" s="105"/>
      <c r="AZ14" s="105"/>
      <c r="BA14" s="105"/>
      <c r="BB14" s="105"/>
      <c r="BC14" s="106"/>
      <c r="BD14" s="106"/>
      <c r="BE14" s="106"/>
      <c r="BF14" s="106"/>
      <c r="BG14" s="385"/>
      <c r="BH14" s="385"/>
      <c r="BI14" s="104"/>
      <c r="BJ14" s="104"/>
      <c r="BK14" s="104"/>
      <c r="BL14" s="104"/>
      <c r="BM14" s="104"/>
      <c r="BN14" s="104"/>
      <c r="BO14" s="104"/>
    </row>
    <row r="15" ht="13.5" customHeight="1">
      <c r="A15" s="107"/>
      <c r="B15" s="391" t="s">
        <v>613</v>
      </c>
      <c r="C15" s="348" t="s">
        <v>72</v>
      </c>
      <c r="D15" s="140"/>
      <c r="E15" s="348" t="s">
        <v>125</v>
      </c>
      <c r="F15" s="88">
        <v>10.0</v>
      </c>
      <c r="G15" s="387">
        <v>60.0</v>
      </c>
      <c r="H15" s="388"/>
      <c r="I15" s="91"/>
      <c r="J15" s="109"/>
      <c r="K15" s="93"/>
      <c r="L15" s="94"/>
      <c r="M15" s="95"/>
      <c r="N15" s="96"/>
      <c r="O15" s="97"/>
      <c r="P15" s="299"/>
      <c r="Q15" s="99"/>
      <c r="R15" s="100"/>
      <c r="S15" s="226"/>
      <c r="T15" s="101"/>
      <c r="U15" s="389"/>
      <c r="V15" s="381">
        <f t="shared" si="2"/>
        <v>0</v>
      </c>
      <c r="W15" s="382">
        <f t="shared" si="3"/>
        <v>0</v>
      </c>
      <c r="X15" s="383">
        <f t="shared" si="4"/>
        <v>0</v>
      </c>
      <c r="Y15" s="56"/>
      <c r="Z15" s="56"/>
      <c r="AA15" s="300">
        <f>X15*10</f>
        <v>0</v>
      </c>
      <c r="AB15" s="56"/>
      <c r="AC15" s="56"/>
      <c r="AD15" s="56"/>
      <c r="AE15" s="56"/>
      <c r="AF15" s="104"/>
      <c r="AG15" s="56"/>
      <c r="AH15" s="228">
        <v>10.0</v>
      </c>
      <c r="AI15" s="56"/>
      <c r="AJ15" s="56"/>
      <c r="AK15" s="56"/>
      <c r="AL15" s="56"/>
      <c r="AM15" s="56"/>
      <c r="AN15" s="228">
        <v>10.0</v>
      </c>
      <c r="AO15" s="104"/>
      <c r="AP15" s="228" t="str">
        <f t="shared" ref="AP15:AW15" si="25">IF(AG15="","",$X15*AG15)</f>
        <v/>
      </c>
      <c r="AQ15" s="228">
        <f t="shared" si="25"/>
        <v>0</v>
      </c>
      <c r="AR15" s="228" t="str">
        <f t="shared" si="25"/>
        <v/>
      </c>
      <c r="AS15" s="228" t="str">
        <f t="shared" si="25"/>
        <v/>
      </c>
      <c r="AT15" s="228" t="str">
        <f t="shared" si="25"/>
        <v/>
      </c>
      <c r="AU15" s="228" t="str">
        <f t="shared" si="25"/>
        <v/>
      </c>
      <c r="AV15" s="228" t="str">
        <f t="shared" si="25"/>
        <v/>
      </c>
      <c r="AW15" s="228">
        <f t="shared" si="25"/>
        <v>0</v>
      </c>
      <c r="AX15" s="105"/>
      <c r="AY15" s="105">
        <v>5.0</v>
      </c>
      <c r="AZ15" s="105"/>
      <c r="BA15" s="105"/>
      <c r="BB15" s="105"/>
      <c r="BC15" s="106"/>
      <c r="BD15" s="106"/>
      <c r="BE15" s="106"/>
      <c r="BF15" s="106"/>
      <c r="BG15" s="385"/>
      <c r="BH15" s="385"/>
      <c r="BI15" s="104"/>
      <c r="BJ15" s="104"/>
      <c r="BK15" s="104"/>
      <c r="BL15" s="104"/>
      <c r="BM15" s="104"/>
      <c r="BN15" s="104"/>
      <c r="BO15" s="104"/>
    </row>
    <row r="16" ht="13.5" customHeight="1">
      <c r="A16" s="107"/>
      <c r="B16" s="391" t="s">
        <v>614</v>
      </c>
      <c r="C16" s="348" t="s">
        <v>73</v>
      </c>
      <c r="D16" s="140"/>
      <c r="E16" s="348" t="s">
        <v>516</v>
      </c>
      <c r="F16" s="88">
        <v>5.0</v>
      </c>
      <c r="G16" s="387">
        <v>62.5</v>
      </c>
      <c r="H16" s="388"/>
      <c r="I16" s="91"/>
      <c r="J16" s="109"/>
      <c r="K16" s="93"/>
      <c r="L16" s="94"/>
      <c r="M16" s="95"/>
      <c r="N16" s="96"/>
      <c r="O16" s="97"/>
      <c r="P16" s="299"/>
      <c r="Q16" s="99"/>
      <c r="R16" s="100"/>
      <c r="S16" s="226"/>
      <c r="T16" s="101"/>
      <c r="U16" s="389"/>
      <c r="V16" s="381">
        <f t="shared" si="2"/>
        <v>0</v>
      </c>
      <c r="W16" s="382">
        <f t="shared" si="3"/>
        <v>0</v>
      </c>
      <c r="X16" s="383">
        <f t="shared" si="4"/>
        <v>0</v>
      </c>
      <c r="Y16" s="56"/>
      <c r="Z16" s="56"/>
      <c r="AA16" s="56"/>
      <c r="AB16" s="300">
        <f>X16*5</f>
        <v>0</v>
      </c>
      <c r="AC16" s="56"/>
      <c r="AD16" s="56"/>
      <c r="AE16" s="56"/>
      <c r="AF16" s="104"/>
      <c r="AG16" s="56"/>
      <c r="AH16" s="228">
        <v>5.0</v>
      </c>
      <c r="AI16" s="56"/>
      <c r="AJ16" s="56"/>
      <c r="AK16" s="56"/>
      <c r="AL16" s="56"/>
      <c r="AM16" s="56"/>
      <c r="AN16" s="228">
        <v>5.0</v>
      </c>
      <c r="AO16" s="104"/>
      <c r="AP16" s="228" t="str">
        <f t="shared" ref="AP16:AW16" si="26">IF(AG16="","",$X16*AG16)</f>
        <v/>
      </c>
      <c r="AQ16" s="228">
        <f t="shared" si="26"/>
        <v>0</v>
      </c>
      <c r="AR16" s="228" t="str">
        <f t="shared" si="26"/>
        <v/>
      </c>
      <c r="AS16" s="228" t="str">
        <f t="shared" si="26"/>
        <v/>
      </c>
      <c r="AT16" s="228" t="str">
        <f t="shared" si="26"/>
        <v/>
      </c>
      <c r="AU16" s="228" t="str">
        <f t="shared" si="26"/>
        <v/>
      </c>
      <c r="AV16" s="228" t="str">
        <f t="shared" si="26"/>
        <v/>
      </c>
      <c r="AW16" s="228">
        <f t="shared" si="26"/>
        <v>0</v>
      </c>
      <c r="AX16" s="105"/>
      <c r="AY16" s="105"/>
      <c r="AZ16" s="105"/>
      <c r="BA16" s="105">
        <v>4.0</v>
      </c>
      <c r="BB16" s="105"/>
      <c r="BC16" s="106"/>
      <c r="BD16" s="106"/>
      <c r="BE16" s="106"/>
      <c r="BF16" s="106"/>
      <c r="BG16" s="385"/>
      <c r="BH16" s="385"/>
      <c r="BI16" s="104"/>
      <c r="BJ16" s="104"/>
      <c r="BK16" s="104"/>
      <c r="BL16" s="104"/>
      <c r="BM16" s="104"/>
      <c r="BN16" s="104"/>
      <c r="BO16" s="104"/>
    </row>
    <row r="17" ht="13.5" customHeight="1">
      <c r="A17" s="107"/>
      <c r="B17" s="391" t="s">
        <v>615</v>
      </c>
      <c r="C17" s="348" t="s">
        <v>75</v>
      </c>
      <c r="D17" s="140"/>
      <c r="E17" s="348" t="s">
        <v>516</v>
      </c>
      <c r="F17" s="88">
        <v>4.0</v>
      </c>
      <c r="G17" s="387">
        <v>122.5</v>
      </c>
      <c r="H17" s="388"/>
      <c r="I17" s="91"/>
      <c r="J17" s="109"/>
      <c r="K17" s="93"/>
      <c r="L17" s="94"/>
      <c r="M17" s="95"/>
      <c r="N17" s="96"/>
      <c r="O17" s="97"/>
      <c r="P17" s="299"/>
      <c r="Q17" s="99"/>
      <c r="R17" s="100"/>
      <c r="S17" s="226"/>
      <c r="T17" s="101"/>
      <c r="U17" s="389"/>
      <c r="V17" s="381">
        <f t="shared" si="2"/>
        <v>0</v>
      </c>
      <c r="W17" s="382">
        <f t="shared" si="3"/>
        <v>0</v>
      </c>
      <c r="X17" s="383">
        <f t="shared" si="4"/>
        <v>0</v>
      </c>
      <c r="Y17" s="56"/>
      <c r="Z17" s="56"/>
      <c r="AA17" s="56"/>
      <c r="AB17" s="56"/>
      <c r="AC17" s="56"/>
      <c r="AD17" s="300">
        <f>X17*4</f>
        <v>0</v>
      </c>
      <c r="AE17" s="56"/>
      <c r="AF17" s="104"/>
      <c r="AG17" s="56"/>
      <c r="AH17" s="56"/>
      <c r="AI17" s="228">
        <v>2.0</v>
      </c>
      <c r="AJ17" s="228">
        <v>1.0</v>
      </c>
      <c r="AK17" s="228">
        <v>1.0</v>
      </c>
      <c r="AL17" s="56"/>
      <c r="AM17" s="56"/>
      <c r="AN17" s="228">
        <v>6.0</v>
      </c>
      <c r="AO17" s="104"/>
      <c r="AP17" s="228" t="str">
        <f t="shared" ref="AP17:AW17" si="27">IF(AG17="","",$X17*AG17)</f>
        <v/>
      </c>
      <c r="AQ17" s="228" t="str">
        <f t="shared" si="27"/>
        <v/>
      </c>
      <c r="AR17" s="228">
        <f t="shared" si="27"/>
        <v>0</v>
      </c>
      <c r="AS17" s="228">
        <f t="shared" si="27"/>
        <v>0</v>
      </c>
      <c r="AT17" s="228">
        <f t="shared" si="27"/>
        <v>0</v>
      </c>
      <c r="AU17" s="228" t="str">
        <f t="shared" si="27"/>
        <v/>
      </c>
      <c r="AV17" s="228" t="str">
        <f t="shared" si="27"/>
        <v/>
      </c>
      <c r="AW17" s="228">
        <f t="shared" si="27"/>
        <v>0</v>
      </c>
      <c r="AX17" s="105"/>
      <c r="AY17" s="105"/>
      <c r="AZ17" s="105"/>
      <c r="BA17" s="105">
        <v>3.0</v>
      </c>
      <c r="BB17" s="105"/>
      <c r="BC17" s="106"/>
      <c r="BD17" s="106"/>
      <c r="BE17" s="106"/>
      <c r="BF17" s="106"/>
      <c r="BG17" s="385"/>
      <c r="BH17" s="385"/>
      <c r="BI17" s="104"/>
      <c r="BJ17" s="104"/>
      <c r="BK17" s="104"/>
      <c r="BL17" s="104"/>
      <c r="BM17" s="104"/>
      <c r="BN17" s="104"/>
      <c r="BO17" s="104"/>
    </row>
    <row r="18" ht="13.5" customHeight="1">
      <c r="A18" s="107"/>
      <c r="B18" s="391" t="s">
        <v>616</v>
      </c>
      <c r="C18" s="348" t="s">
        <v>75</v>
      </c>
      <c r="D18" s="140"/>
      <c r="E18" s="348" t="s">
        <v>516</v>
      </c>
      <c r="F18" s="88">
        <v>3.0</v>
      </c>
      <c r="G18" s="387">
        <v>130.0</v>
      </c>
      <c r="H18" s="388"/>
      <c r="I18" s="91"/>
      <c r="J18" s="109"/>
      <c r="K18" s="93"/>
      <c r="L18" s="94"/>
      <c r="M18" s="95"/>
      <c r="N18" s="96"/>
      <c r="O18" s="97"/>
      <c r="P18" s="299"/>
      <c r="Q18" s="99"/>
      <c r="R18" s="100"/>
      <c r="S18" s="226"/>
      <c r="T18" s="101"/>
      <c r="U18" s="389"/>
      <c r="V18" s="381">
        <f t="shared" si="2"/>
        <v>0</v>
      </c>
      <c r="W18" s="382">
        <f t="shared" si="3"/>
        <v>0</v>
      </c>
      <c r="X18" s="383">
        <f t="shared" si="4"/>
        <v>0</v>
      </c>
      <c r="Y18" s="56"/>
      <c r="Z18" s="56"/>
      <c r="AA18" s="56"/>
      <c r="AB18" s="56"/>
      <c r="AC18" s="56"/>
      <c r="AD18" s="300">
        <f>X18*3</f>
        <v>0</v>
      </c>
      <c r="AE18" s="56"/>
      <c r="AF18" s="104"/>
      <c r="AG18" s="56"/>
      <c r="AH18" s="56"/>
      <c r="AI18" s="228">
        <v>1.0</v>
      </c>
      <c r="AJ18" s="228">
        <v>1.0</v>
      </c>
      <c r="AK18" s="228"/>
      <c r="AL18" s="228">
        <v>1.0</v>
      </c>
      <c r="AM18" s="56"/>
      <c r="AN18" s="228">
        <v>6.0</v>
      </c>
      <c r="AO18" s="104"/>
      <c r="AP18" s="228" t="str">
        <f t="shared" ref="AP18:AW18" si="28">IF(AG18="","",$X18*AG18)</f>
        <v/>
      </c>
      <c r="AQ18" s="228" t="str">
        <f t="shared" si="28"/>
        <v/>
      </c>
      <c r="AR18" s="228">
        <f t="shared" si="28"/>
        <v>0</v>
      </c>
      <c r="AS18" s="228">
        <f t="shared" si="28"/>
        <v>0</v>
      </c>
      <c r="AT18" s="228" t="str">
        <f t="shared" si="28"/>
        <v/>
      </c>
      <c r="AU18" s="228">
        <f t="shared" si="28"/>
        <v>0</v>
      </c>
      <c r="AV18" s="228" t="str">
        <f t="shared" si="28"/>
        <v/>
      </c>
      <c r="AW18" s="228">
        <f t="shared" si="28"/>
        <v>0</v>
      </c>
      <c r="AX18" s="105"/>
      <c r="AY18" s="105"/>
      <c r="AZ18" s="105"/>
      <c r="BA18" s="105"/>
      <c r="BB18" s="105">
        <v>1.0</v>
      </c>
      <c r="BC18" s="106"/>
      <c r="BD18" s="106"/>
      <c r="BE18" s="106"/>
      <c r="BF18" s="106"/>
      <c r="BG18" s="385"/>
      <c r="BH18" s="385"/>
      <c r="BI18" s="104"/>
      <c r="BJ18" s="104"/>
      <c r="BK18" s="104"/>
      <c r="BL18" s="104"/>
      <c r="BM18" s="104"/>
      <c r="BN18" s="104"/>
      <c r="BO18" s="104"/>
    </row>
    <row r="19" ht="13.5" customHeight="1">
      <c r="A19" s="107"/>
      <c r="B19" s="391" t="s">
        <v>617</v>
      </c>
      <c r="C19" s="348" t="s">
        <v>76</v>
      </c>
      <c r="D19" s="140"/>
      <c r="E19" s="348" t="s">
        <v>516</v>
      </c>
      <c r="F19" s="88">
        <v>1.0</v>
      </c>
      <c r="G19" s="387">
        <v>105.0</v>
      </c>
      <c r="H19" s="388"/>
      <c r="I19" s="91"/>
      <c r="J19" s="109"/>
      <c r="K19" s="93"/>
      <c r="L19" s="94"/>
      <c r="M19" s="95"/>
      <c r="N19" s="96"/>
      <c r="O19" s="97"/>
      <c r="P19" s="299"/>
      <c r="Q19" s="99"/>
      <c r="R19" s="100"/>
      <c r="S19" s="226"/>
      <c r="T19" s="101"/>
      <c r="U19" s="389"/>
      <c r="V19" s="381">
        <f t="shared" si="2"/>
        <v>0</v>
      </c>
      <c r="W19" s="382">
        <f t="shared" si="3"/>
        <v>0</v>
      </c>
      <c r="X19" s="383">
        <f t="shared" si="4"/>
        <v>0</v>
      </c>
      <c r="Y19" s="56"/>
      <c r="Z19" s="56"/>
      <c r="AA19" s="56"/>
      <c r="AB19" s="56"/>
      <c r="AC19" s="56"/>
      <c r="AD19" s="56"/>
      <c r="AE19" s="300">
        <f>X19*1</f>
        <v>0</v>
      </c>
      <c r="AF19" s="104"/>
      <c r="AG19" s="56"/>
      <c r="AH19" s="56"/>
      <c r="AI19" s="56"/>
      <c r="AJ19" s="56"/>
      <c r="AK19" s="56"/>
      <c r="AL19" s="56"/>
      <c r="AM19" s="228">
        <v>1.0</v>
      </c>
      <c r="AN19" s="228">
        <v>2.0</v>
      </c>
      <c r="AO19" s="104"/>
      <c r="AP19" s="228" t="str">
        <f t="shared" ref="AP19:AW19" si="29">IF(AG19="","",$X19*AG19)</f>
        <v/>
      </c>
      <c r="AQ19" s="228" t="str">
        <f t="shared" si="29"/>
        <v/>
      </c>
      <c r="AR19" s="228" t="str">
        <f t="shared" si="29"/>
        <v/>
      </c>
      <c r="AS19" s="228" t="str">
        <f t="shared" si="29"/>
        <v/>
      </c>
      <c r="AT19" s="228" t="str">
        <f t="shared" si="29"/>
        <v/>
      </c>
      <c r="AU19" s="228" t="str">
        <f t="shared" si="29"/>
        <v/>
      </c>
      <c r="AV19" s="228">
        <f t="shared" si="29"/>
        <v>0</v>
      </c>
      <c r="AW19" s="228">
        <f t="shared" si="29"/>
        <v>0</v>
      </c>
      <c r="AX19" s="105"/>
      <c r="AY19" s="105"/>
      <c r="AZ19" s="105">
        <v>4.0</v>
      </c>
      <c r="BA19" s="105">
        <v>1.0</v>
      </c>
      <c r="BB19" s="105"/>
      <c r="BC19" s="106"/>
      <c r="BD19" s="106"/>
      <c r="BE19" s="106"/>
      <c r="BF19" s="106"/>
      <c r="BG19" s="385"/>
      <c r="BH19" s="385"/>
      <c r="BI19" s="104"/>
      <c r="BJ19" s="104"/>
      <c r="BK19" s="104"/>
      <c r="BL19" s="104"/>
      <c r="BM19" s="104"/>
      <c r="BN19" s="104"/>
      <c r="BO19" s="104"/>
    </row>
    <row r="20" ht="13.5" customHeight="1">
      <c r="A20" s="112"/>
      <c r="B20" s="392" t="s">
        <v>618</v>
      </c>
      <c r="C20" s="393" t="s">
        <v>575</v>
      </c>
      <c r="D20" s="394"/>
      <c r="E20" s="393" t="s">
        <v>127</v>
      </c>
      <c r="F20" s="395">
        <v>5.0</v>
      </c>
      <c r="G20" s="396">
        <v>202.5</v>
      </c>
      <c r="H20" s="397"/>
      <c r="I20" s="398"/>
      <c r="J20" s="399"/>
      <c r="K20" s="400"/>
      <c r="L20" s="401"/>
      <c r="M20" s="402"/>
      <c r="N20" s="403"/>
      <c r="O20" s="404"/>
      <c r="P20" s="405"/>
      <c r="Q20" s="406"/>
      <c r="R20" s="407"/>
      <c r="S20" s="408"/>
      <c r="T20" s="409"/>
      <c r="U20" s="410"/>
      <c r="V20" s="381">
        <f t="shared" si="2"/>
        <v>0</v>
      </c>
      <c r="W20" s="382">
        <f t="shared" si="3"/>
        <v>0</v>
      </c>
      <c r="X20" s="383">
        <f t="shared" si="4"/>
        <v>0</v>
      </c>
      <c r="Y20" s="56"/>
      <c r="Z20" s="56"/>
      <c r="AA20" s="56"/>
      <c r="AB20" s="56"/>
      <c r="AC20" s="56">
        <f>X20*4</f>
        <v>0</v>
      </c>
      <c r="AD20" s="56">
        <f>X20*1</f>
        <v>0</v>
      </c>
      <c r="AE20" s="56"/>
      <c r="AF20" s="104"/>
      <c r="AG20" s="56"/>
      <c r="AH20" s="228">
        <v>2.0</v>
      </c>
      <c r="AI20" s="228">
        <v>1.0</v>
      </c>
      <c r="AJ20" s="228">
        <v>2.0</v>
      </c>
      <c r="AK20" s="56"/>
      <c r="AL20" s="56"/>
      <c r="AM20" s="56"/>
      <c r="AN20" s="228">
        <v>15.0</v>
      </c>
      <c r="AO20" s="104"/>
      <c r="AP20" s="228" t="str">
        <f t="shared" ref="AP20:AW20" si="30">IF(AG20="","",$X20*AG20)</f>
        <v/>
      </c>
      <c r="AQ20" s="228">
        <f t="shared" si="30"/>
        <v>0</v>
      </c>
      <c r="AR20" s="228">
        <f t="shared" si="30"/>
        <v>0</v>
      </c>
      <c r="AS20" s="228">
        <f t="shared" si="30"/>
        <v>0</v>
      </c>
      <c r="AT20" s="228" t="str">
        <f t="shared" si="30"/>
        <v/>
      </c>
      <c r="AU20" s="228" t="str">
        <f t="shared" si="30"/>
        <v/>
      </c>
      <c r="AV20" s="228" t="str">
        <f t="shared" si="30"/>
        <v/>
      </c>
      <c r="AW20" s="228">
        <f t="shared" si="30"/>
        <v>0</v>
      </c>
      <c r="AX20" s="105"/>
      <c r="AY20" s="105"/>
      <c r="AZ20" s="105"/>
      <c r="BA20" s="105"/>
      <c r="BB20" s="105"/>
      <c r="BC20" s="106"/>
      <c r="BD20" s="106"/>
      <c r="BE20" s="106"/>
      <c r="BF20" s="106"/>
      <c r="BG20" s="385"/>
      <c r="BH20" s="385"/>
      <c r="BI20" s="104"/>
      <c r="BJ20" s="104"/>
      <c r="BK20" s="104"/>
      <c r="BL20" s="104"/>
      <c r="BM20" s="104"/>
      <c r="BN20" s="104"/>
      <c r="BO20" s="104"/>
    </row>
    <row r="21" ht="12.75" customHeight="1">
      <c r="G21" s="355" t="s">
        <v>77</v>
      </c>
      <c r="H21" s="411">
        <f t="shared" ref="H21:AE21" si="31">SUM(H3:H20)</f>
        <v>0</v>
      </c>
      <c r="I21" s="411">
        <f t="shared" si="31"/>
        <v>0</v>
      </c>
      <c r="J21" s="411">
        <f t="shared" si="31"/>
        <v>0</v>
      </c>
      <c r="K21" s="411">
        <f t="shared" si="31"/>
        <v>0</v>
      </c>
      <c r="L21" s="411">
        <f t="shared" si="31"/>
        <v>0</v>
      </c>
      <c r="M21" s="411">
        <f t="shared" si="31"/>
        <v>0</v>
      </c>
      <c r="N21" s="411">
        <f t="shared" si="31"/>
        <v>0</v>
      </c>
      <c r="O21" s="411">
        <f t="shared" si="31"/>
        <v>0</v>
      </c>
      <c r="P21" s="411">
        <f t="shared" si="31"/>
        <v>0</v>
      </c>
      <c r="Q21" s="411">
        <f t="shared" si="31"/>
        <v>0</v>
      </c>
      <c r="R21" s="411">
        <f t="shared" si="31"/>
        <v>0</v>
      </c>
      <c r="S21" s="411">
        <f t="shared" si="31"/>
        <v>0</v>
      </c>
      <c r="T21" s="411">
        <f t="shared" si="31"/>
        <v>0</v>
      </c>
      <c r="U21" s="411">
        <f t="shared" si="31"/>
        <v>0</v>
      </c>
      <c r="V21" s="356">
        <f t="shared" si="31"/>
        <v>0</v>
      </c>
      <c r="W21" s="412">
        <f t="shared" si="31"/>
        <v>0</v>
      </c>
      <c r="X21" s="413">
        <f t="shared" si="31"/>
        <v>0</v>
      </c>
      <c r="Y21" s="56">
        <f t="shared" si="31"/>
        <v>0</v>
      </c>
      <c r="Z21" s="56">
        <f t="shared" si="31"/>
        <v>0</v>
      </c>
      <c r="AA21" s="56">
        <f t="shared" si="31"/>
        <v>0</v>
      </c>
      <c r="AB21" s="56">
        <f t="shared" si="31"/>
        <v>0</v>
      </c>
      <c r="AC21" s="56">
        <f t="shared" si="31"/>
        <v>0</v>
      </c>
      <c r="AD21" s="56">
        <f t="shared" si="31"/>
        <v>0</v>
      </c>
      <c r="AE21" s="56">
        <f t="shared" si="31"/>
        <v>0</v>
      </c>
      <c r="AP21" s="414">
        <f t="shared" ref="AP21:AW21" si="32">SUM(AP3:AP20)</f>
        <v>0</v>
      </c>
      <c r="AQ21" s="414">
        <f t="shared" si="32"/>
        <v>0</v>
      </c>
      <c r="AR21" s="414">
        <f t="shared" si="32"/>
        <v>0</v>
      </c>
      <c r="AS21" s="414">
        <f t="shared" si="32"/>
        <v>0</v>
      </c>
      <c r="AT21" s="414">
        <f t="shared" si="32"/>
        <v>0</v>
      </c>
      <c r="AU21" s="414">
        <f t="shared" si="32"/>
        <v>0</v>
      </c>
      <c r="AV21" s="414">
        <f t="shared" si="32"/>
        <v>0</v>
      </c>
      <c r="AW21" s="414">
        <f t="shared" si="32"/>
        <v>0</v>
      </c>
      <c r="AX21" s="15"/>
      <c r="AY21" s="15"/>
      <c r="AZ21" s="15"/>
      <c r="BA21" s="15"/>
      <c r="BB21" s="15"/>
      <c r="BC21" s="15"/>
      <c r="BD21" s="15"/>
      <c r="BE21" s="15"/>
      <c r="BF21" s="15"/>
      <c r="BG21" s="415"/>
      <c r="BH21" s="415"/>
    </row>
    <row r="22" ht="12.75" customHeight="1">
      <c r="AI22" s="340"/>
      <c r="AJ22" s="340"/>
      <c r="AK22" s="340"/>
      <c r="AL22" s="340"/>
      <c r="AM22" s="340"/>
      <c r="AN22" s="340"/>
      <c r="AO22" s="340"/>
      <c r="AP22" s="340"/>
      <c r="AQ22" s="340"/>
      <c r="AR22" s="340"/>
      <c r="AS22" s="340"/>
      <c r="AT22" s="15"/>
      <c r="AU22" s="15"/>
      <c r="AV22" s="15"/>
      <c r="AW22" s="15"/>
      <c r="AX22" s="15"/>
      <c r="AY22" s="15"/>
      <c r="AZ22" s="15"/>
      <c r="BA22" s="15"/>
      <c r="BB22" s="15"/>
      <c r="BC22" s="15"/>
      <c r="BD22" s="15"/>
      <c r="BE22" s="15"/>
      <c r="BF22" s="15"/>
      <c r="BG22" s="415"/>
      <c r="BH22" s="415"/>
    </row>
    <row r="23" ht="12.75" customHeight="1">
      <c r="AI23" s="340"/>
      <c r="AJ23" s="340"/>
      <c r="AK23" s="340"/>
      <c r="AL23" s="340"/>
      <c r="AM23" s="340"/>
      <c r="AN23" s="340"/>
      <c r="AO23" s="340"/>
      <c r="AP23" s="340"/>
      <c r="AQ23" s="340"/>
      <c r="AR23" s="340"/>
      <c r="AS23" s="340"/>
      <c r="AT23" s="15"/>
      <c r="AU23" s="15"/>
      <c r="AV23" s="15"/>
      <c r="AW23" s="15"/>
      <c r="AX23" s="15"/>
      <c r="AY23" s="15"/>
      <c r="AZ23" s="15"/>
      <c r="BA23" s="15"/>
      <c r="BB23" s="15"/>
      <c r="BC23" s="15"/>
      <c r="BD23" s="15"/>
      <c r="BE23" s="15"/>
      <c r="BF23" s="15"/>
      <c r="BG23" s="415"/>
      <c r="BH23" s="415"/>
    </row>
    <row r="24" ht="12.75" customHeight="1">
      <c r="B24" s="416" t="s">
        <v>619</v>
      </c>
      <c r="C24" s="14"/>
      <c r="H24" s="417" t="s">
        <v>216</v>
      </c>
      <c r="I24" s="13"/>
      <c r="J24" s="13"/>
      <c r="K24" s="13"/>
      <c r="L24" s="13"/>
      <c r="M24" s="13"/>
      <c r="N24" s="13"/>
      <c r="O24" s="13"/>
      <c r="P24" s="13"/>
      <c r="Q24" s="13"/>
      <c r="R24" s="13"/>
      <c r="S24" s="13"/>
      <c r="T24" s="13"/>
      <c r="U24" s="13"/>
      <c r="Y24" s="417" t="s">
        <v>217</v>
      </c>
      <c r="Z24" s="13"/>
      <c r="AA24" s="13"/>
      <c r="AB24" s="13"/>
      <c r="AC24" s="13"/>
      <c r="AD24" s="13"/>
      <c r="AE24" s="13"/>
      <c r="AF24" s="14"/>
    </row>
    <row r="25" ht="12.75" customHeight="1">
      <c r="AI25" s="340"/>
      <c r="AJ25" s="340"/>
      <c r="AK25" s="340"/>
      <c r="AL25" s="340"/>
      <c r="AM25" s="340"/>
      <c r="AN25" s="340"/>
      <c r="AO25" s="340"/>
      <c r="AP25" s="340"/>
      <c r="AQ25" s="340"/>
      <c r="AR25" s="340"/>
      <c r="AS25" s="340"/>
      <c r="AT25" s="340"/>
      <c r="AU25" s="340"/>
      <c r="AV25" s="340"/>
      <c r="AW25" s="340"/>
      <c r="AX25" s="340"/>
      <c r="AY25" s="340"/>
      <c r="AZ25" s="340"/>
      <c r="BA25" s="340"/>
      <c r="BB25" s="340"/>
    </row>
    <row r="26" ht="54.0" customHeight="1">
      <c r="B26" s="215" t="s">
        <v>218</v>
      </c>
      <c r="C26" s="286">
        <f>V21</f>
        <v>0</v>
      </c>
      <c r="H26" s="67" t="s">
        <v>88</v>
      </c>
      <c r="I26" s="68" t="s">
        <v>89</v>
      </c>
      <c r="J26" s="69" t="s">
        <v>90</v>
      </c>
      <c r="K26" s="293" t="s">
        <v>91</v>
      </c>
      <c r="L26" s="71" t="s">
        <v>92</v>
      </c>
      <c r="M26" s="72" t="s">
        <v>93</v>
      </c>
      <c r="N26" s="73" t="s">
        <v>94</v>
      </c>
      <c r="O26" s="74" t="s">
        <v>95</v>
      </c>
      <c r="P26" s="75" t="s">
        <v>96</v>
      </c>
      <c r="Q26" s="76" t="s">
        <v>97</v>
      </c>
      <c r="R26" s="77" t="s">
        <v>98</v>
      </c>
      <c r="S26" s="223" t="s">
        <v>224</v>
      </c>
      <c r="T26" s="78" t="s">
        <v>99</v>
      </c>
      <c r="U26" s="71" t="s">
        <v>225</v>
      </c>
      <c r="V26" s="211" t="s">
        <v>77</v>
      </c>
      <c r="Y26" s="49" t="s">
        <v>102</v>
      </c>
      <c r="Z26" s="49" t="s">
        <v>103</v>
      </c>
      <c r="AA26" s="49" t="s">
        <v>104</v>
      </c>
      <c r="AB26" s="49" t="s">
        <v>105</v>
      </c>
      <c r="AC26" s="49" t="s">
        <v>219</v>
      </c>
      <c r="AD26" s="49" t="s">
        <v>107</v>
      </c>
      <c r="AE26" s="49" t="s">
        <v>108</v>
      </c>
      <c r="AF26" s="49" t="s">
        <v>77</v>
      </c>
      <c r="AI26" s="340"/>
      <c r="AJ26" s="340"/>
      <c r="AK26" s="340"/>
      <c r="AL26" s="340"/>
      <c r="AM26" s="340"/>
      <c r="AN26" s="340"/>
      <c r="AO26" s="340"/>
      <c r="AP26" s="340"/>
      <c r="AQ26" s="340"/>
      <c r="AR26" s="340"/>
      <c r="AS26" s="340"/>
      <c r="AT26" s="340"/>
      <c r="AU26" s="340"/>
      <c r="AV26" s="340"/>
      <c r="AW26" s="340"/>
      <c r="AX26" s="340"/>
      <c r="AY26" s="340"/>
      <c r="AZ26" s="340"/>
      <c r="BA26" s="340"/>
      <c r="BB26" s="340"/>
    </row>
    <row r="27" ht="12.75" customHeight="1">
      <c r="B27" s="215" t="s">
        <v>220</v>
      </c>
      <c r="C27" s="286">
        <f>C26*1.2</f>
        <v>0</v>
      </c>
      <c r="H27" s="211">
        <f t="shared" ref="H27:U27" si="33">SUMPRODUCT($F$3:$F$20,H3:H20)</f>
        <v>0</v>
      </c>
      <c r="I27" s="211">
        <f t="shared" si="33"/>
        <v>0</v>
      </c>
      <c r="J27" s="211">
        <f t="shared" si="33"/>
        <v>0</v>
      </c>
      <c r="K27" s="211">
        <f t="shared" si="33"/>
        <v>0</v>
      </c>
      <c r="L27" s="211">
        <f t="shared" si="33"/>
        <v>0</v>
      </c>
      <c r="M27" s="211">
        <f t="shared" si="33"/>
        <v>0</v>
      </c>
      <c r="N27" s="211">
        <f t="shared" si="33"/>
        <v>0</v>
      </c>
      <c r="O27" s="211">
        <f t="shared" si="33"/>
        <v>0</v>
      </c>
      <c r="P27" s="211">
        <f t="shared" si="33"/>
        <v>0</v>
      </c>
      <c r="Q27" s="211">
        <f t="shared" si="33"/>
        <v>0</v>
      </c>
      <c r="R27" s="211">
        <f t="shared" si="33"/>
        <v>0</v>
      </c>
      <c r="S27" s="211">
        <f t="shared" si="33"/>
        <v>0</v>
      </c>
      <c r="T27" s="211">
        <f t="shared" si="33"/>
        <v>0</v>
      </c>
      <c r="U27" s="211">
        <f t="shared" si="33"/>
        <v>0</v>
      </c>
      <c r="V27" s="211">
        <f>SUM(H27:U27)</f>
        <v>0</v>
      </c>
      <c r="Y27" s="215">
        <f t="shared" ref="Y27:AE27" si="34">Y21</f>
        <v>0</v>
      </c>
      <c r="Z27" s="215">
        <f t="shared" si="34"/>
        <v>0</v>
      </c>
      <c r="AA27" s="215">
        <f t="shared" si="34"/>
        <v>0</v>
      </c>
      <c r="AB27" s="215">
        <f t="shared" si="34"/>
        <v>0</v>
      </c>
      <c r="AC27" s="215">
        <f t="shared" si="34"/>
        <v>0</v>
      </c>
      <c r="AD27" s="215">
        <f t="shared" si="34"/>
        <v>0</v>
      </c>
      <c r="AE27" s="215">
        <f t="shared" si="34"/>
        <v>0</v>
      </c>
      <c r="AF27" s="215">
        <f>SUM(Y27:AE27)</f>
        <v>0</v>
      </c>
      <c r="AI27" s="340"/>
      <c r="AJ27" s="340"/>
      <c r="AK27" s="340"/>
      <c r="AL27" s="340"/>
      <c r="AM27" s="340"/>
      <c r="AN27" s="340"/>
      <c r="AO27" s="340"/>
      <c r="AP27" s="340"/>
      <c r="AQ27" s="340"/>
      <c r="AR27" s="340"/>
      <c r="AS27" s="340"/>
      <c r="AT27" s="340"/>
      <c r="AU27" s="340"/>
      <c r="AV27" s="340"/>
      <c r="AW27" s="340"/>
      <c r="AX27" s="340"/>
      <c r="AY27" s="340"/>
      <c r="AZ27" s="340"/>
      <c r="BA27" s="340"/>
      <c r="BB27" s="340"/>
    </row>
    <row r="28" ht="12.75" customHeight="1">
      <c r="B28" s="215" t="s">
        <v>221</v>
      </c>
      <c r="C28" s="288">
        <f>W21</f>
        <v>0</v>
      </c>
      <c r="H28" s="341">
        <f t="shared" ref="H28:V28" si="35">IFERROR(H27/$V$27,0)</f>
        <v>0</v>
      </c>
      <c r="I28" s="341">
        <f t="shared" si="35"/>
        <v>0</v>
      </c>
      <c r="J28" s="341">
        <f t="shared" si="35"/>
        <v>0</v>
      </c>
      <c r="K28" s="341">
        <f t="shared" si="35"/>
        <v>0</v>
      </c>
      <c r="L28" s="341">
        <f t="shared" si="35"/>
        <v>0</v>
      </c>
      <c r="M28" s="341">
        <f t="shared" si="35"/>
        <v>0</v>
      </c>
      <c r="N28" s="341">
        <f t="shared" si="35"/>
        <v>0</v>
      </c>
      <c r="O28" s="341">
        <f t="shared" si="35"/>
        <v>0</v>
      </c>
      <c r="P28" s="341">
        <f t="shared" si="35"/>
        <v>0</v>
      </c>
      <c r="Q28" s="341">
        <f t="shared" si="35"/>
        <v>0</v>
      </c>
      <c r="R28" s="341">
        <f t="shared" si="35"/>
        <v>0</v>
      </c>
      <c r="S28" s="341">
        <f t="shared" si="35"/>
        <v>0</v>
      </c>
      <c r="T28" s="341">
        <f t="shared" si="35"/>
        <v>0</v>
      </c>
      <c r="U28" s="341">
        <f t="shared" si="35"/>
        <v>0</v>
      </c>
      <c r="V28" s="341">
        <f t="shared" si="35"/>
        <v>0</v>
      </c>
      <c r="Y28" s="342">
        <f t="shared" ref="Y28:AF28" si="36">IFERROR(Y27/$AF$27,0)</f>
        <v>0</v>
      </c>
      <c r="Z28" s="342">
        <f t="shared" si="36"/>
        <v>0</v>
      </c>
      <c r="AA28" s="342">
        <f t="shared" si="36"/>
        <v>0</v>
      </c>
      <c r="AB28" s="342">
        <f t="shared" si="36"/>
        <v>0</v>
      </c>
      <c r="AC28" s="342">
        <f t="shared" si="36"/>
        <v>0</v>
      </c>
      <c r="AD28" s="342">
        <f t="shared" si="36"/>
        <v>0</v>
      </c>
      <c r="AE28" s="342">
        <f t="shared" si="36"/>
        <v>0</v>
      </c>
      <c r="AF28" s="342">
        <f t="shared" si="36"/>
        <v>0</v>
      </c>
      <c r="AI28" s="340"/>
      <c r="AJ28" s="340"/>
      <c r="AK28" s="340"/>
      <c r="AL28" s="340"/>
      <c r="AM28" s="340"/>
      <c r="AN28" s="340"/>
      <c r="AO28" s="340"/>
      <c r="AP28" s="340"/>
      <c r="AQ28" s="340"/>
      <c r="AR28" s="340"/>
      <c r="AS28" s="340"/>
      <c r="AT28" s="340"/>
      <c r="AU28" s="340"/>
      <c r="AV28" s="340"/>
      <c r="AW28" s="340"/>
      <c r="AX28" s="340"/>
      <c r="AY28" s="340"/>
      <c r="AZ28" s="340"/>
      <c r="BA28" s="340"/>
      <c r="BB28" s="340"/>
    </row>
    <row r="29" ht="12.75" customHeight="1">
      <c r="AI29" s="340"/>
      <c r="AJ29" s="340"/>
      <c r="AK29" s="340"/>
      <c r="AL29" s="340"/>
      <c r="AM29" s="340"/>
      <c r="AN29" s="340"/>
      <c r="AO29" s="340"/>
      <c r="AP29" s="340"/>
      <c r="AQ29" s="340"/>
      <c r="AR29" s="340"/>
      <c r="AS29" s="340"/>
      <c r="AT29" s="340"/>
      <c r="AU29" s="340"/>
      <c r="AV29" s="340"/>
      <c r="AW29" s="340"/>
      <c r="AX29" s="340"/>
      <c r="AY29" s="340"/>
      <c r="AZ29" s="340"/>
      <c r="BA29" s="340"/>
      <c r="BB29" s="340"/>
    </row>
    <row r="30" ht="12.75" customHeight="1">
      <c r="Y30" s="417" t="s">
        <v>78</v>
      </c>
      <c r="Z30" s="13"/>
      <c r="AA30" s="13"/>
      <c r="AB30" s="13"/>
      <c r="AC30" s="13"/>
      <c r="AD30" s="13"/>
      <c r="AE30" s="13"/>
      <c r="AF30" s="14"/>
      <c r="AI30" s="340"/>
      <c r="AJ30" s="340"/>
      <c r="AK30" s="340"/>
      <c r="AL30" s="340"/>
      <c r="AM30" s="340"/>
      <c r="AN30" s="340"/>
      <c r="AO30" s="340"/>
      <c r="AP30" s="340"/>
      <c r="AQ30" s="340"/>
      <c r="AR30" s="340"/>
      <c r="AS30" s="340"/>
      <c r="AT30" s="340"/>
      <c r="AU30" s="340"/>
      <c r="AV30" s="340"/>
      <c r="AW30" s="340"/>
      <c r="AX30" s="340"/>
      <c r="AY30" s="340"/>
      <c r="AZ30" s="340"/>
      <c r="BA30" s="340"/>
      <c r="BB30" s="340"/>
    </row>
    <row r="31" ht="12.75" customHeight="1">
      <c r="Y31" s="81" t="s">
        <v>14</v>
      </c>
      <c r="Z31" s="81" t="s">
        <v>22</v>
      </c>
      <c r="AA31" s="81" t="s">
        <v>26</v>
      </c>
      <c r="AB31" s="81" t="s">
        <v>30</v>
      </c>
      <c r="AC31" s="81" t="s">
        <v>34</v>
      </c>
      <c r="AD31" s="81" t="s">
        <v>593</v>
      </c>
      <c r="AE31" s="81" t="s">
        <v>594</v>
      </c>
      <c r="AF31" s="81" t="s">
        <v>64</v>
      </c>
      <c r="AI31" s="340"/>
      <c r="AJ31" s="340"/>
      <c r="AK31" s="340"/>
      <c r="AL31" s="340"/>
      <c r="AM31" s="340"/>
      <c r="AN31" s="340"/>
      <c r="AO31" s="340"/>
      <c r="AP31" s="340"/>
      <c r="AQ31" s="340"/>
      <c r="AR31" s="340"/>
      <c r="AS31" s="340"/>
      <c r="AT31" s="340"/>
      <c r="AU31" s="340"/>
      <c r="AV31" s="340"/>
      <c r="AW31" s="340"/>
      <c r="AX31" s="340"/>
      <c r="AY31" s="340"/>
      <c r="AZ31" s="340"/>
      <c r="BA31" s="340"/>
      <c r="BB31" s="340"/>
    </row>
    <row r="32" ht="12.75" customHeight="1">
      <c r="Y32" s="56">
        <f t="shared" ref="Y32:AF32" si="37">AP21</f>
        <v>0</v>
      </c>
      <c r="Z32" s="56">
        <f t="shared" si="37"/>
        <v>0</v>
      </c>
      <c r="AA32" s="56">
        <f t="shared" si="37"/>
        <v>0</v>
      </c>
      <c r="AB32" s="56">
        <f t="shared" si="37"/>
        <v>0</v>
      </c>
      <c r="AC32" s="56">
        <f t="shared" si="37"/>
        <v>0</v>
      </c>
      <c r="AD32" s="56">
        <f t="shared" si="37"/>
        <v>0</v>
      </c>
      <c r="AE32" s="56">
        <f t="shared" si="37"/>
        <v>0</v>
      </c>
      <c r="AF32" s="56">
        <f t="shared" si="37"/>
        <v>0</v>
      </c>
      <c r="AI32" s="340"/>
      <c r="AJ32" s="340"/>
      <c r="AK32" s="340"/>
      <c r="AL32" s="340"/>
      <c r="AM32" s="340"/>
      <c r="AN32" s="340"/>
      <c r="AO32" s="340"/>
      <c r="AP32" s="340"/>
      <c r="AQ32" s="340"/>
      <c r="AR32" s="340"/>
      <c r="AS32" s="340"/>
      <c r="AT32" s="340"/>
      <c r="AU32" s="340"/>
      <c r="AV32" s="340"/>
      <c r="AW32" s="340"/>
      <c r="AX32" s="340"/>
      <c r="AY32" s="340"/>
      <c r="AZ32" s="340"/>
      <c r="BA32" s="340"/>
      <c r="BB32" s="340"/>
    </row>
    <row r="33" ht="12.75" customHeight="1">
      <c r="AI33" s="340"/>
      <c r="AJ33" s="340"/>
      <c r="AK33" s="340"/>
      <c r="AL33" s="340"/>
      <c r="AM33" s="340"/>
      <c r="AN33" s="340"/>
      <c r="AO33" s="340"/>
      <c r="AP33" s="340"/>
      <c r="AQ33" s="340"/>
      <c r="AR33" s="340"/>
      <c r="AS33" s="340"/>
      <c r="AT33" s="340"/>
      <c r="AU33" s="340"/>
      <c r="AV33" s="340"/>
      <c r="AW33" s="340"/>
      <c r="AX33" s="340"/>
      <c r="AY33" s="340"/>
      <c r="AZ33" s="340"/>
      <c r="BA33" s="340"/>
      <c r="BB33" s="340"/>
    </row>
    <row r="34" ht="12.75" customHeight="1">
      <c r="AI34" s="340"/>
      <c r="AJ34" s="340"/>
      <c r="AK34" s="340"/>
      <c r="AL34" s="340"/>
      <c r="AM34" s="340"/>
      <c r="AN34" s="340"/>
      <c r="AO34" s="340"/>
      <c r="AP34" s="340"/>
      <c r="AQ34" s="340"/>
      <c r="AR34" s="340"/>
      <c r="AS34" s="340"/>
      <c r="AT34" s="340"/>
      <c r="AU34" s="340"/>
      <c r="AV34" s="340"/>
      <c r="AW34" s="340"/>
      <c r="AX34" s="340"/>
      <c r="AY34" s="340"/>
      <c r="AZ34" s="340"/>
      <c r="BA34" s="340"/>
      <c r="BB34" s="340"/>
    </row>
    <row r="35" ht="12.75" customHeight="1">
      <c r="AI35" s="340"/>
      <c r="AJ35" s="340"/>
      <c r="AK35" s="340"/>
      <c r="AL35" s="340"/>
      <c r="AM35" s="340"/>
      <c r="AN35" s="340"/>
      <c r="AO35" s="340"/>
      <c r="AP35" s="340"/>
      <c r="AQ35" s="340"/>
      <c r="AR35" s="340"/>
      <c r="AS35" s="340"/>
      <c r="AT35" s="340"/>
      <c r="AU35" s="340"/>
      <c r="AV35" s="340"/>
      <c r="AW35" s="340"/>
      <c r="AX35" s="340"/>
      <c r="AY35" s="340"/>
      <c r="AZ35" s="340"/>
      <c r="BA35" s="340"/>
      <c r="BB35" s="340"/>
    </row>
    <row r="36" ht="12.75" customHeight="1">
      <c r="AI36" s="340"/>
      <c r="AJ36" s="340"/>
      <c r="AK36" s="340"/>
      <c r="AL36" s="340"/>
      <c r="AM36" s="340"/>
      <c r="AN36" s="340"/>
      <c r="AO36" s="340"/>
      <c r="AP36" s="340"/>
      <c r="AQ36" s="340"/>
      <c r="AR36" s="340"/>
      <c r="AS36" s="340"/>
      <c r="AT36" s="340"/>
      <c r="AU36" s="340"/>
      <c r="AV36" s="340"/>
      <c r="AW36" s="340"/>
      <c r="AX36" s="340"/>
      <c r="AY36" s="340"/>
      <c r="AZ36" s="340"/>
      <c r="BA36" s="340"/>
      <c r="BB36" s="340"/>
    </row>
    <row r="37" ht="12.75" customHeight="1">
      <c r="AI37" s="340"/>
      <c r="AJ37" s="340"/>
      <c r="AK37" s="340"/>
      <c r="AL37" s="340"/>
      <c r="AM37" s="340"/>
      <c r="AN37" s="340"/>
      <c r="AO37" s="340"/>
      <c r="AP37" s="340"/>
      <c r="AQ37" s="340"/>
      <c r="AR37" s="340"/>
      <c r="AS37" s="340"/>
      <c r="AT37" s="340"/>
      <c r="AU37" s="340"/>
      <c r="AV37" s="340"/>
      <c r="AW37" s="340"/>
      <c r="AX37" s="340"/>
      <c r="AY37" s="340"/>
      <c r="AZ37" s="340"/>
      <c r="BA37" s="340"/>
      <c r="BB37" s="340"/>
    </row>
    <row r="38" ht="12.75" customHeight="1">
      <c r="AI38" s="340"/>
      <c r="AJ38" s="340"/>
      <c r="AK38" s="340"/>
      <c r="AL38" s="340"/>
      <c r="AM38" s="340"/>
      <c r="AN38" s="340"/>
      <c r="AO38" s="340"/>
      <c r="AP38" s="340"/>
      <c r="AQ38" s="340"/>
      <c r="AR38" s="340"/>
      <c r="AS38" s="340"/>
      <c r="AT38" s="340"/>
      <c r="AU38" s="340"/>
      <c r="AV38" s="340"/>
      <c r="AW38" s="340"/>
      <c r="AX38" s="340"/>
      <c r="AY38" s="340"/>
      <c r="AZ38" s="340"/>
      <c r="BA38" s="340"/>
      <c r="BB38" s="340"/>
    </row>
    <row r="39" ht="12.75" customHeight="1">
      <c r="AI39" s="340"/>
      <c r="AJ39" s="340"/>
      <c r="AK39" s="340"/>
      <c r="AL39" s="340"/>
      <c r="AM39" s="340"/>
      <c r="AN39" s="340"/>
      <c r="AO39" s="340"/>
      <c r="AP39" s="340"/>
      <c r="AQ39" s="340"/>
      <c r="AR39" s="340"/>
      <c r="AS39" s="340"/>
      <c r="AT39" s="340"/>
      <c r="AU39" s="340"/>
      <c r="AV39" s="340"/>
      <c r="AW39" s="340"/>
      <c r="AX39" s="340"/>
      <c r="AY39" s="340"/>
      <c r="AZ39" s="340"/>
      <c r="BA39" s="340"/>
      <c r="BB39" s="340"/>
    </row>
    <row r="40" ht="12.75" customHeight="1">
      <c r="AI40" s="340"/>
      <c r="AJ40" s="340"/>
      <c r="AK40" s="340"/>
      <c r="AL40" s="340"/>
      <c r="AM40" s="340"/>
      <c r="AN40" s="340"/>
      <c r="AO40" s="340"/>
      <c r="AP40" s="340"/>
      <c r="AQ40" s="340"/>
      <c r="AR40" s="340"/>
      <c r="AS40" s="340"/>
      <c r="AT40" s="340"/>
      <c r="AU40" s="340"/>
      <c r="AV40" s="340"/>
      <c r="AW40" s="340"/>
      <c r="AX40" s="340"/>
      <c r="AY40" s="340"/>
      <c r="AZ40" s="340"/>
      <c r="BA40" s="340"/>
      <c r="BB40" s="340"/>
    </row>
    <row r="41" ht="12.75" customHeight="1">
      <c r="AI41" s="340"/>
      <c r="AJ41" s="340"/>
      <c r="AK41" s="340"/>
      <c r="AL41" s="340"/>
      <c r="AM41" s="340"/>
      <c r="AN41" s="340"/>
      <c r="AO41" s="340"/>
      <c r="AP41" s="340"/>
      <c r="AQ41" s="340"/>
      <c r="AR41" s="340"/>
      <c r="AS41" s="340"/>
      <c r="AT41" s="340"/>
      <c r="AU41" s="340"/>
      <c r="AV41" s="340"/>
      <c r="AW41" s="340"/>
      <c r="AX41" s="340"/>
      <c r="AY41" s="340"/>
      <c r="AZ41" s="340"/>
      <c r="BA41" s="340"/>
      <c r="BB41" s="340"/>
    </row>
    <row r="42" ht="12.75" customHeight="1">
      <c r="AI42" s="340"/>
      <c r="AJ42" s="340"/>
      <c r="AK42" s="340"/>
      <c r="AL42" s="340"/>
      <c r="AM42" s="340"/>
      <c r="AN42" s="340"/>
      <c r="AO42" s="340"/>
      <c r="AP42" s="340"/>
      <c r="AQ42" s="340"/>
      <c r="AR42" s="340"/>
      <c r="AS42" s="340"/>
      <c r="AT42" s="340"/>
      <c r="AU42" s="340"/>
      <c r="AV42" s="340"/>
      <c r="AW42" s="340"/>
      <c r="AX42" s="340"/>
      <c r="AY42" s="340"/>
      <c r="AZ42" s="340"/>
      <c r="BA42" s="340"/>
      <c r="BB42" s="340"/>
    </row>
    <row r="43" ht="12.75" customHeight="1">
      <c r="AI43" s="340"/>
      <c r="AJ43" s="340"/>
      <c r="AK43" s="340"/>
      <c r="AL43" s="340"/>
      <c r="AM43" s="340"/>
      <c r="AN43" s="340"/>
      <c r="AO43" s="340"/>
      <c r="AP43" s="340"/>
      <c r="AQ43" s="340"/>
      <c r="AR43" s="340"/>
      <c r="AS43" s="340"/>
      <c r="AT43" s="340"/>
      <c r="AU43" s="340"/>
      <c r="AV43" s="340"/>
      <c r="AW43" s="340"/>
      <c r="AX43" s="340"/>
      <c r="AY43" s="340"/>
      <c r="AZ43" s="340"/>
      <c r="BA43" s="340"/>
      <c r="BB43" s="340"/>
    </row>
    <row r="44" ht="12.75" customHeight="1">
      <c r="AI44" s="340"/>
      <c r="AJ44" s="340"/>
      <c r="AK44" s="340"/>
      <c r="AL44" s="340"/>
      <c r="AM44" s="340"/>
      <c r="AN44" s="340"/>
      <c r="AO44" s="340"/>
      <c r="AP44" s="340"/>
      <c r="AQ44" s="340"/>
      <c r="AR44" s="340"/>
      <c r="AS44" s="340"/>
      <c r="AT44" s="340"/>
      <c r="AU44" s="340"/>
      <c r="AV44" s="340"/>
      <c r="AW44" s="340"/>
      <c r="AX44" s="340"/>
      <c r="AY44" s="340"/>
      <c r="AZ44" s="340"/>
      <c r="BA44" s="340"/>
      <c r="BB44" s="340"/>
    </row>
    <row r="45" ht="12.75" customHeight="1">
      <c r="AI45" s="340"/>
      <c r="AJ45" s="340"/>
      <c r="AK45" s="340"/>
      <c r="AL45" s="340"/>
      <c r="AM45" s="340"/>
      <c r="AN45" s="340"/>
      <c r="AO45" s="340"/>
      <c r="AP45" s="340"/>
      <c r="AQ45" s="340"/>
      <c r="AR45" s="340"/>
      <c r="AS45" s="340"/>
      <c r="AT45" s="340"/>
      <c r="AU45" s="340"/>
      <c r="AV45" s="340"/>
      <c r="AW45" s="340"/>
      <c r="AX45" s="340"/>
      <c r="AY45" s="340"/>
      <c r="AZ45" s="340"/>
      <c r="BA45" s="340"/>
      <c r="BB45" s="340"/>
    </row>
    <row r="46" ht="12.75" customHeight="1">
      <c r="AI46" s="340"/>
      <c r="AJ46" s="340"/>
      <c r="AK46" s="340"/>
      <c r="AL46" s="340"/>
      <c r="AM46" s="340"/>
      <c r="AN46" s="340"/>
      <c r="AO46" s="340"/>
      <c r="AP46" s="340"/>
      <c r="AQ46" s="340"/>
      <c r="AR46" s="340"/>
      <c r="AS46" s="340"/>
      <c r="AT46" s="340"/>
      <c r="AU46" s="340"/>
      <c r="AV46" s="340"/>
      <c r="AW46" s="340"/>
      <c r="AX46" s="340"/>
      <c r="AY46" s="340"/>
      <c r="AZ46" s="340"/>
      <c r="BA46" s="340"/>
      <c r="BB46" s="340"/>
    </row>
    <row r="47" ht="12.75" customHeight="1">
      <c r="AI47" s="340"/>
      <c r="AJ47" s="340"/>
      <c r="AK47" s="340"/>
      <c r="AL47" s="340"/>
      <c r="AM47" s="340"/>
      <c r="AN47" s="340"/>
      <c r="AO47" s="340"/>
      <c r="AP47" s="340"/>
      <c r="AQ47" s="340"/>
      <c r="AR47" s="340"/>
      <c r="AS47" s="340"/>
      <c r="AT47" s="340"/>
      <c r="AU47" s="340"/>
      <c r="AV47" s="340"/>
      <c r="AW47" s="340"/>
      <c r="AX47" s="340"/>
      <c r="AY47" s="340"/>
      <c r="AZ47" s="340"/>
      <c r="BA47" s="340"/>
      <c r="BB47" s="340"/>
    </row>
    <row r="48" ht="12.75" customHeight="1">
      <c r="AI48" s="340"/>
      <c r="AJ48" s="340"/>
      <c r="AK48" s="340"/>
      <c r="AL48" s="340"/>
      <c r="AM48" s="340"/>
      <c r="AN48" s="340"/>
      <c r="AO48" s="340"/>
      <c r="AP48" s="340"/>
      <c r="AQ48" s="340"/>
      <c r="AR48" s="340"/>
      <c r="AS48" s="340"/>
      <c r="AT48" s="340"/>
      <c r="AU48" s="340"/>
      <c r="AV48" s="340"/>
      <c r="AW48" s="340"/>
      <c r="AX48" s="340"/>
      <c r="AY48" s="340"/>
      <c r="AZ48" s="340"/>
      <c r="BA48" s="340"/>
      <c r="BB48" s="340"/>
    </row>
    <row r="49" ht="12.75" customHeight="1">
      <c r="AI49" s="340"/>
      <c r="AJ49" s="340"/>
      <c r="AK49" s="340"/>
      <c r="AL49" s="340"/>
      <c r="AM49" s="340"/>
      <c r="AN49" s="340"/>
      <c r="AO49" s="340"/>
      <c r="AP49" s="340"/>
      <c r="AQ49" s="340"/>
      <c r="AR49" s="340"/>
      <c r="AS49" s="340"/>
      <c r="AT49" s="340"/>
      <c r="AU49" s="340"/>
      <c r="AV49" s="340"/>
      <c r="AW49" s="340"/>
      <c r="AX49" s="340"/>
      <c r="AY49" s="340"/>
      <c r="AZ49" s="340"/>
      <c r="BA49" s="340"/>
      <c r="BB49" s="340"/>
    </row>
    <row r="50" ht="12.75" customHeight="1">
      <c r="AI50" s="340"/>
      <c r="AJ50" s="340"/>
      <c r="AK50" s="340"/>
      <c r="AL50" s="340"/>
      <c r="AM50" s="340"/>
      <c r="AN50" s="340"/>
      <c r="AO50" s="340"/>
      <c r="AP50" s="340"/>
      <c r="AQ50" s="340"/>
      <c r="AR50" s="340"/>
      <c r="AS50" s="340"/>
      <c r="AT50" s="340"/>
      <c r="AU50" s="340"/>
      <c r="AV50" s="340"/>
      <c r="AW50" s="340"/>
      <c r="AX50" s="340"/>
      <c r="AY50" s="340"/>
      <c r="AZ50" s="340"/>
      <c r="BA50" s="340"/>
      <c r="BB50" s="340"/>
    </row>
    <row r="51" ht="12.75" customHeight="1">
      <c r="AI51" s="340"/>
      <c r="AJ51" s="340"/>
      <c r="AK51" s="340"/>
      <c r="AL51" s="340"/>
      <c r="AM51" s="340"/>
      <c r="AN51" s="340"/>
      <c r="AO51" s="340"/>
      <c r="AP51" s="340"/>
      <c r="AQ51" s="340"/>
      <c r="AR51" s="340"/>
      <c r="AS51" s="340"/>
      <c r="AT51" s="340"/>
      <c r="AU51" s="340"/>
      <c r="AV51" s="340"/>
      <c r="AW51" s="340"/>
      <c r="AX51" s="340"/>
      <c r="AY51" s="340"/>
      <c r="AZ51" s="340"/>
      <c r="BA51" s="340"/>
      <c r="BB51" s="340"/>
    </row>
    <row r="52" ht="12.75" customHeight="1">
      <c r="AI52" s="340"/>
      <c r="AJ52" s="340"/>
      <c r="AK52" s="340"/>
      <c r="AL52" s="340"/>
      <c r="AM52" s="340"/>
      <c r="AN52" s="340"/>
      <c r="AO52" s="340"/>
      <c r="AP52" s="340"/>
      <c r="AQ52" s="340"/>
      <c r="AR52" s="340"/>
      <c r="AS52" s="340"/>
      <c r="AT52" s="340"/>
      <c r="AU52" s="340"/>
      <c r="AV52" s="340"/>
      <c r="AW52" s="340"/>
      <c r="AX52" s="340"/>
      <c r="AY52" s="340"/>
      <c r="AZ52" s="340"/>
      <c r="BA52" s="340"/>
      <c r="BB52" s="340"/>
    </row>
    <row r="53" ht="12.75" customHeight="1">
      <c r="AI53" s="340"/>
      <c r="AJ53" s="340"/>
      <c r="AK53" s="340"/>
      <c r="AL53" s="340"/>
      <c r="AM53" s="340"/>
      <c r="AN53" s="340"/>
      <c r="AO53" s="340"/>
      <c r="AP53" s="340"/>
      <c r="AQ53" s="340"/>
      <c r="AR53" s="340"/>
      <c r="AS53" s="340"/>
      <c r="AT53" s="340"/>
      <c r="AU53" s="340"/>
      <c r="AV53" s="340"/>
      <c r="AW53" s="340"/>
      <c r="AX53" s="340"/>
      <c r="AY53" s="340"/>
      <c r="AZ53" s="340"/>
      <c r="BA53" s="340"/>
      <c r="BB53" s="340"/>
    </row>
    <row r="54" ht="12.75" customHeight="1">
      <c r="AI54" s="340"/>
      <c r="AJ54" s="340"/>
      <c r="AK54" s="340"/>
      <c r="AL54" s="340"/>
      <c r="AM54" s="340"/>
      <c r="AN54" s="340"/>
      <c r="AO54" s="340"/>
      <c r="AP54" s="340"/>
      <c r="AQ54" s="340"/>
      <c r="AR54" s="340"/>
      <c r="AS54" s="340"/>
      <c r="AT54" s="340"/>
      <c r="AU54" s="340"/>
      <c r="AV54" s="340"/>
      <c r="AW54" s="340"/>
      <c r="AX54" s="340"/>
      <c r="AY54" s="340"/>
      <c r="AZ54" s="340"/>
      <c r="BA54" s="340"/>
      <c r="BB54" s="340"/>
    </row>
    <row r="55" ht="12.75" customHeight="1">
      <c r="AI55" s="340"/>
      <c r="AJ55" s="340"/>
      <c r="AK55" s="340"/>
      <c r="AL55" s="340"/>
      <c r="AM55" s="340"/>
      <c r="AN55" s="340"/>
      <c r="AO55" s="340"/>
      <c r="AP55" s="340"/>
      <c r="AQ55" s="340"/>
      <c r="AR55" s="340"/>
      <c r="AS55" s="340"/>
      <c r="AT55" s="340"/>
      <c r="AU55" s="340"/>
      <c r="AV55" s="340"/>
      <c r="AW55" s="340"/>
      <c r="AX55" s="340"/>
      <c r="AY55" s="340"/>
      <c r="AZ55" s="340"/>
      <c r="BA55" s="340"/>
      <c r="BB55" s="340"/>
    </row>
    <row r="56" ht="12.75" customHeight="1">
      <c r="AI56" s="340"/>
      <c r="AJ56" s="340"/>
      <c r="AK56" s="340"/>
      <c r="AL56" s="340"/>
      <c r="AM56" s="340"/>
      <c r="AN56" s="340"/>
      <c r="AO56" s="340"/>
      <c r="AP56" s="340"/>
      <c r="AQ56" s="340"/>
      <c r="AR56" s="340"/>
      <c r="AS56" s="340"/>
      <c r="AT56" s="340"/>
      <c r="AU56" s="340"/>
      <c r="AV56" s="340"/>
      <c r="AW56" s="340"/>
      <c r="AX56" s="340"/>
      <c r="AY56" s="340"/>
      <c r="AZ56" s="340"/>
      <c r="BA56" s="340"/>
      <c r="BB56" s="340"/>
    </row>
    <row r="57" ht="12.75" customHeight="1">
      <c r="AI57" s="340"/>
      <c r="AJ57" s="340"/>
      <c r="AK57" s="340"/>
      <c r="AL57" s="340"/>
      <c r="AM57" s="340"/>
      <c r="AN57" s="340"/>
      <c r="AO57" s="340"/>
      <c r="AP57" s="340"/>
      <c r="AQ57" s="340"/>
      <c r="AR57" s="340"/>
      <c r="AS57" s="340"/>
      <c r="AT57" s="340"/>
      <c r="AU57" s="340"/>
      <c r="AV57" s="340"/>
      <c r="AW57" s="340"/>
      <c r="AX57" s="340"/>
      <c r="AY57" s="340"/>
      <c r="AZ57" s="340"/>
      <c r="BA57" s="340"/>
      <c r="BB57" s="340"/>
    </row>
    <row r="58" ht="12.75" customHeight="1">
      <c r="AI58" s="340"/>
      <c r="AJ58" s="340"/>
      <c r="AK58" s="340"/>
      <c r="AL58" s="340"/>
      <c r="AM58" s="340"/>
      <c r="AN58" s="340"/>
      <c r="AO58" s="340"/>
      <c r="AP58" s="340"/>
      <c r="AQ58" s="340"/>
      <c r="AR58" s="340"/>
      <c r="AS58" s="340"/>
      <c r="AT58" s="340"/>
      <c r="AU58" s="340"/>
      <c r="AV58" s="340"/>
      <c r="AW58" s="340"/>
      <c r="AX58" s="340"/>
      <c r="AY58" s="340"/>
      <c r="AZ58" s="340"/>
      <c r="BA58" s="340"/>
      <c r="BB58" s="340"/>
    </row>
    <row r="59" ht="12.75" customHeight="1">
      <c r="AI59" s="340"/>
      <c r="AJ59" s="340"/>
      <c r="AK59" s="340"/>
      <c r="AL59" s="340"/>
      <c r="AM59" s="340"/>
      <c r="AN59" s="340"/>
      <c r="AO59" s="340"/>
      <c r="AP59" s="340"/>
      <c r="AQ59" s="340"/>
      <c r="AR59" s="340"/>
      <c r="AS59" s="340"/>
      <c r="AT59" s="340"/>
      <c r="AU59" s="340"/>
      <c r="AV59" s="340"/>
      <c r="AW59" s="340"/>
      <c r="AX59" s="340"/>
      <c r="AY59" s="340"/>
      <c r="AZ59" s="340"/>
      <c r="BA59" s="340"/>
      <c r="BB59" s="340"/>
    </row>
    <row r="60" ht="12.75" customHeight="1">
      <c r="AI60" s="340"/>
      <c r="AJ60" s="340"/>
      <c r="AK60" s="340"/>
      <c r="AL60" s="340"/>
      <c r="AM60" s="340"/>
      <c r="AN60" s="340"/>
      <c r="AO60" s="340"/>
      <c r="AP60" s="340"/>
      <c r="AQ60" s="340"/>
      <c r="AR60" s="340"/>
      <c r="AS60" s="340"/>
      <c r="AT60" s="340"/>
      <c r="AU60" s="340"/>
      <c r="AV60" s="340"/>
      <c r="AW60" s="340"/>
      <c r="AX60" s="340"/>
      <c r="AY60" s="340"/>
      <c r="AZ60" s="340"/>
      <c r="BA60" s="340"/>
      <c r="BB60" s="340"/>
    </row>
    <row r="61" ht="12.75" customHeight="1">
      <c r="AI61" s="340"/>
      <c r="AJ61" s="340"/>
      <c r="AK61" s="340"/>
      <c r="AL61" s="340"/>
      <c r="AM61" s="340"/>
      <c r="AN61" s="340"/>
      <c r="AO61" s="340"/>
      <c r="AP61" s="340"/>
      <c r="AQ61" s="340"/>
      <c r="AR61" s="340"/>
      <c r="AS61" s="340"/>
      <c r="AT61" s="340"/>
      <c r="AU61" s="340"/>
      <c r="AV61" s="340"/>
      <c r="AW61" s="340"/>
      <c r="AX61" s="340"/>
      <c r="AY61" s="340"/>
      <c r="AZ61" s="340"/>
      <c r="BA61" s="340"/>
      <c r="BB61" s="340"/>
    </row>
    <row r="62" ht="12.75" customHeight="1">
      <c r="AI62" s="340"/>
      <c r="AJ62" s="340"/>
      <c r="AK62" s="340"/>
      <c r="AL62" s="340"/>
      <c r="AM62" s="340"/>
      <c r="AN62" s="340"/>
      <c r="AO62" s="340"/>
      <c r="AP62" s="340"/>
      <c r="AQ62" s="340"/>
      <c r="AR62" s="340"/>
      <c r="AS62" s="340"/>
      <c r="AT62" s="340"/>
      <c r="AU62" s="340"/>
      <c r="AV62" s="340"/>
      <c r="AW62" s="340"/>
      <c r="AX62" s="340"/>
      <c r="AY62" s="340"/>
      <c r="AZ62" s="340"/>
      <c r="BA62" s="340"/>
      <c r="BB62" s="340"/>
    </row>
    <row r="63" ht="12.75" customHeight="1">
      <c r="AI63" s="340"/>
      <c r="AJ63" s="340"/>
      <c r="AK63" s="340"/>
      <c r="AL63" s="340"/>
      <c r="AM63" s="340"/>
      <c r="AN63" s="340"/>
      <c r="AO63" s="340"/>
      <c r="AP63" s="340"/>
      <c r="AQ63" s="340"/>
      <c r="AR63" s="340"/>
      <c r="AS63" s="340"/>
      <c r="AT63" s="340"/>
      <c r="AU63" s="340"/>
      <c r="AV63" s="340"/>
      <c r="AW63" s="340"/>
      <c r="AX63" s="340"/>
      <c r="AY63" s="340"/>
      <c r="AZ63" s="340"/>
      <c r="BA63" s="340"/>
      <c r="BB63" s="340"/>
    </row>
    <row r="64" ht="12.75" customHeight="1">
      <c r="AI64" s="340"/>
      <c r="AJ64" s="340"/>
      <c r="AK64" s="340"/>
      <c r="AL64" s="340"/>
      <c r="AM64" s="340"/>
      <c r="AN64" s="340"/>
      <c r="AO64" s="340"/>
      <c r="AP64" s="340"/>
      <c r="AQ64" s="340"/>
      <c r="AR64" s="340"/>
      <c r="AS64" s="340"/>
      <c r="AT64" s="340"/>
      <c r="AU64" s="340"/>
      <c r="AV64" s="340"/>
      <c r="AW64" s="340"/>
      <c r="AX64" s="340"/>
      <c r="AY64" s="340"/>
      <c r="AZ64" s="340"/>
      <c r="BA64" s="340"/>
      <c r="BB64" s="340"/>
    </row>
    <row r="65" ht="12.75" customHeight="1">
      <c r="AI65" s="340"/>
      <c r="AJ65" s="340"/>
      <c r="AK65" s="340"/>
      <c r="AL65" s="340"/>
      <c r="AM65" s="340"/>
      <c r="AN65" s="340"/>
      <c r="AO65" s="340"/>
      <c r="AP65" s="340"/>
      <c r="AQ65" s="340"/>
      <c r="AR65" s="340"/>
      <c r="AS65" s="340"/>
      <c r="AT65" s="340"/>
      <c r="AU65" s="340"/>
      <c r="AV65" s="340"/>
      <c r="AW65" s="340"/>
      <c r="AX65" s="340"/>
      <c r="AY65" s="340"/>
      <c r="AZ65" s="340"/>
      <c r="BA65" s="340"/>
      <c r="BB65" s="340"/>
    </row>
    <row r="66" ht="12.75" customHeight="1">
      <c r="AI66" s="340"/>
      <c r="AJ66" s="340"/>
      <c r="AK66" s="340"/>
      <c r="AL66" s="340"/>
      <c r="AM66" s="340"/>
      <c r="AN66" s="340"/>
      <c r="AO66" s="340"/>
      <c r="AP66" s="340"/>
      <c r="AQ66" s="340"/>
      <c r="AR66" s="340"/>
      <c r="AS66" s="340"/>
      <c r="AT66" s="340"/>
      <c r="AU66" s="340"/>
      <c r="AV66" s="340"/>
      <c r="AW66" s="340"/>
      <c r="AX66" s="340"/>
      <c r="AY66" s="340"/>
      <c r="AZ66" s="340"/>
      <c r="BA66" s="340"/>
      <c r="BB66" s="340"/>
    </row>
    <row r="67" ht="12.75" customHeight="1">
      <c r="AI67" s="340"/>
      <c r="AJ67" s="340"/>
      <c r="AK67" s="340"/>
      <c r="AL67" s="340"/>
      <c r="AM67" s="340"/>
      <c r="AN67" s="340"/>
      <c r="AO67" s="340"/>
      <c r="AP67" s="340"/>
      <c r="AQ67" s="340"/>
      <c r="AR67" s="340"/>
      <c r="AS67" s="340"/>
      <c r="AT67" s="340"/>
      <c r="AU67" s="340"/>
      <c r="AV67" s="340"/>
      <c r="AW67" s="340"/>
      <c r="AX67" s="340"/>
      <c r="AY67" s="340"/>
      <c r="AZ67" s="340"/>
      <c r="BA67" s="340"/>
      <c r="BB67" s="340"/>
    </row>
    <row r="68" ht="12.75" customHeight="1">
      <c r="AI68" s="340"/>
      <c r="AJ68" s="340"/>
      <c r="AK68" s="340"/>
      <c r="AL68" s="340"/>
      <c r="AM68" s="340"/>
      <c r="AN68" s="340"/>
      <c r="AO68" s="340"/>
      <c r="AP68" s="340"/>
      <c r="AQ68" s="340"/>
      <c r="AR68" s="340"/>
      <c r="AS68" s="340"/>
      <c r="AT68" s="340"/>
      <c r="AU68" s="340"/>
      <c r="AV68" s="340"/>
      <c r="AW68" s="340"/>
      <c r="AX68" s="340"/>
      <c r="AY68" s="340"/>
      <c r="AZ68" s="340"/>
      <c r="BA68" s="340"/>
      <c r="BB68" s="340"/>
    </row>
    <row r="69" ht="12.75" customHeight="1">
      <c r="AI69" s="340"/>
      <c r="AJ69" s="340"/>
      <c r="AK69" s="340"/>
      <c r="AL69" s="340"/>
      <c r="AM69" s="340"/>
      <c r="AN69" s="340"/>
      <c r="AO69" s="340"/>
      <c r="AP69" s="340"/>
      <c r="AQ69" s="340"/>
      <c r="AR69" s="340"/>
      <c r="AS69" s="340"/>
      <c r="AT69" s="340"/>
      <c r="AU69" s="340"/>
      <c r="AV69" s="340"/>
      <c r="AW69" s="340"/>
      <c r="AX69" s="340"/>
      <c r="AY69" s="340"/>
      <c r="AZ69" s="340"/>
      <c r="BA69" s="340"/>
      <c r="BB69" s="340"/>
    </row>
    <row r="70" ht="12.75" customHeight="1">
      <c r="AI70" s="340"/>
      <c r="AJ70" s="340"/>
      <c r="AK70" s="340"/>
      <c r="AL70" s="340"/>
      <c r="AM70" s="340"/>
      <c r="AN70" s="340"/>
      <c r="AO70" s="340"/>
      <c r="AP70" s="340"/>
      <c r="AQ70" s="340"/>
      <c r="AR70" s="340"/>
      <c r="AS70" s="340"/>
      <c r="AT70" s="340"/>
      <c r="AU70" s="340"/>
      <c r="AV70" s="340"/>
      <c r="AW70" s="340"/>
      <c r="AX70" s="340"/>
      <c r="AY70" s="340"/>
      <c r="AZ70" s="340"/>
      <c r="BA70" s="340"/>
      <c r="BB70" s="340"/>
    </row>
    <row r="71" ht="12.75" customHeight="1">
      <c r="AI71" s="340"/>
      <c r="AJ71" s="340"/>
      <c r="AK71" s="340"/>
      <c r="AL71" s="340"/>
      <c r="AM71" s="340"/>
      <c r="AN71" s="340"/>
      <c r="AO71" s="340"/>
      <c r="AP71" s="340"/>
      <c r="AQ71" s="340"/>
      <c r="AR71" s="340"/>
      <c r="AS71" s="340"/>
      <c r="AT71" s="340"/>
      <c r="AU71" s="340"/>
      <c r="AV71" s="340"/>
      <c r="AW71" s="340"/>
      <c r="AX71" s="340"/>
      <c r="AY71" s="340"/>
      <c r="AZ71" s="340"/>
      <c r="BA71" s="340"/>
      <c r="BB71" s="340"/>
    </row>
    <row r="72" ht="12.75" customHeight="1">
      <c r="AI72" s="340"/>
      <c r="AJ72" s="340"/>
      <c r="AK72" s="340"/>
      <c r="AL72" s="340"/>
      <c r="AM72" s="340"/>
      <c r="AN72" s="340"/>
      <c r="AO72" s="340"/>
      <c r="AP72" s="340"/>
      <c r="AQ72" s="340"/>
      <c r="AR72" s="340"/>
      <c r="AS72" s="340"/>
      <c r="AT72" s="340"/>
      <c r="AU72" s="340"/>
      <c r="AV72" s="340"/>
      <c r="AW72" s="340"/>
      <c r="AX72" s="340"/>
      <c r="AY72" s="340"/>
      <c r="AZ72" s="340"/>
      <c r="BA72" s="340"/>
      <c r="BB72" s="340"/>
    </row>
    <row r="73" ht="12.75" customHeight="1">
      <c r="AI73" s="340"/>
      <c r="AJ73" s="340"/>
      <c r="AK73" s="340"/>
      <c r="AL73" s="340"/>
      <c r="AM73" s="340"/>
      <c r="AN73" s="340"/>
      <c r="AO73" s="340"/>
      <c r="AP73" s="340"/>
      <c r="AQ73" s="340"/>
      <c r="AR73" s="340"/>
      <c r="AS73" s="340"/>
      <c r="AT73" s="340"/>
      <c r="AU73" s="340"/>
      <c r="AV73" s="340"/>
      <c r="AW73" s="340"/>
      <c r="AX73" s="340"/>
      <c r="AY73" s="340"/>
      <c r="AZ73" s="340"/>
      <c r="BA73" s="340"/>
      <c r="BB73" s="340"/>
    </row>
    <row r="74" ht="12.75" customHeight="1">
      <c r="AI74" s="340"/>
      <c r="AJ74" s="340"/>
      <c r="AK74" s="340"/>
      <c r="AL74" s="340"/>
      <c r="AM74" s="340"/>
      <c r="AN74" s="340"/>
      <c r="AO74" s="340"/>
      <c r="AP74" s="340"/>
      <c r="AQ74" s="340"/>
      <c r="AR74" s="340"/>
      <c r="AS74" s="340"/>
      <c r="AT74" s="340"/>
      <c r="AU74" s="340"/>
      <c r="AV74" s="340"/>
      <c r="AW74" s="340"/>
      <c r="AX74" s="340"/>
      <c r="AY74" s="340"/>
      <c r="AZ74" s="340"/>
      <c r="BA74" s="340"/>
      <c r="BB74" s="340"/>
    </row>
    <row r="75" ht="12.75" customHeight="1">
      <c r="AI75" s="340"/>
      <c r="AJ75" s="340"/>
      <c r="AK75" s="340"/>
      <c r="AL75" s="340"/>
      <c r="AM75" s="340"/>
      <c r="AN75" s="340"/>
      <c r="AO75" s="340"/>
      <c r="AP75" s="340"/>
      <c r="AQ75" s="340"/>
      <c r="AR75" s="340"/>
      <c r="AS75" s="340"/>
      <c r="AT75" s="340"/>
      <c r="AU75" s="340"/>
      <c r="AV75" s="340"/>
      <c r="AW75" s="340"/>
      <c r="AX75" s="340"/>
      <c r="AY75" s="340"/>
      <c r="AZ75" s="340"/>
      <c r="BA75" s="340"/>
      <c r="BB75" s="340"/>
    </row>
    <row r="76" ht="12.75" customHeight="1">
      <c r="AI76" s="340"/>
      <c r="AJ76" s="340"/>
      <c r="AK76" s="340"/>
      <c r="AL76" s="340"/>
      <c r="AM76" s="340"/>
      <c r="AN76" s="340"/>
      <c r="AO76" s="340"/>
      <c r="AP76" s="340"/>
      <c r="AQ76" s="340"/>
      <c r="AR76" s="340"/>
      <c r="AS76" s="340"/>
      <c r="AT76" s="340"/>
      <c r="AU76" s="340"/>
      <c r="AV76" s="340"/>
      <c r="AW76" s="340"/>
      <c r="AX76" s="340"/>
      <c r="AY76" s="340"/>
      <c r="AZ76" s="340"/>
      <c r="BA76" s="340"/>
      <c r="BB76" s="340"/>
    </row>
    <row r="77" ht="12.75" customHeight="1">
      <c r="AI77" s="340"/>
      <c r="AJ77" s="340"/>
      <c r="AK77" s="340"/>
      <c r="AL77" s="340"/>
      <c r="AM77" s="340"/>
      <c r="AN77" s="340"/>
      <c r="AO77" s="340"/>
      <c r="AP77" s="340"/>
      <c r="AQ77" s="340"/>
      <c r="AR77" s="340"/>
      <c r="AS77" s="340"/>
      <c r="AT77" s="340"/>
      <c r="AU77" s="340"/>
      <c r="AV77" s="340"/>
      <c r="AW77" s="340"/>
      <c r="AX77" s="340"/>
      <c r="AY77" s="340"/>
      <c r="AZ77" s="340"/>
      <c r="BA77" s="340"/>
      <c r="BB77" s="340"/>
    </row>
    <row r="78" ht="12.75" customHeight="1">
      <c r="AI78" s="340"/>
      <c r="AJ78" s="340"/>
      <c r="AK78" s="340"/>
      <c r="AL78" s="340"/>
      <c r="AM78" s="340"/>
      <c r="AN78" s="340"/>
      <c r="AO78" s="340"/>
      <c r="AP78" s="340"/>
      <c r="AQ78" s="340"/>
      <c r="AR78" s="340"/>
      <c r="AS78" s="340"/>
      <c r="AT78" s="340"/>
      <c r="AU78" s="340"/>
      <c r="AV78" s="340"/>
      <c r="AW78" s="340"/>
      <c r="AX78" s="340"/>
      <c r="AY78" s="340"/>
      <c r="AZ78" s="340"/>
      <c r="BA78" s="340"/>
      <c r="BB78" s="340"/>
    </row>
    <row r="79" ht="12.75" customHeight="1">
      <c r="AI79" s="340"/>
      <c r="AJ79" s="340"/>
      <c r="AK79" s="340"/>
      <c r="AL79" s="340"/>
      <c r="AM79" s="340"/>
      <c r="AN79" s="340"/>
      <c r="AO79" s="340"/>
      <c r="AP79" s="340"/>
      <c r="AQ79" s="340"/>
      <c r="AR79" s="340"/>
      <c r="AS79" s="340"/>
      <c r="AT79" s="340"/>
      <c r="AU79" s="340"/>
      <c r="AV79" s="340"/>
      <c r="AW79" s="340"/>
      <c r="AX79" s="340"/>
      <c r="AY79" s="340"/>
      <c r="AZ79" s="340"/>
      <c r="BA79" s="340"/>
      <c r="BB79" s="340"/>
    </row>
    <row r="80" ht="12.75" customHeight="1">
      <c r="AI80" s="340"/>
      <c r="AJ80" s="340"/>
      <c r="AK80" s="340"/>
      <c r="AL80" s="340"/>
      <c r="AM80" s="340"/>
      <c r="AN80" s="340"/>
      <c r="AO80" s="340"/>
      <c r="AP80" s="340"/>
      <c r="AQ80" s="340"/>
      <c r="AR80" s="340"/>
      <c r="AS80" s="340"/>
      <c r="AT80" s="340"/>
      <c r="AU80" s="340"/>
      <c r="AV80" s="340"/>
      <c r="AW80" s="340"/>
      <c r="AX80" s="340"/>
      <c r="AY80" s="340"/>
      <c r="AZ80" s="340"/>
      <c r="BA80" s="340"/>
      <c r="BB80" s="340"/>
    </row>
    <row r="81" ht="12.75" customHeight="1">
      <c r="AI81" s="340"/>
      <c r="AJ81" s="340"/>
      <c r="AK81" s="340"/>
      <c r="AL81" s="340"/>
      <c r="AM81" s="340"/>
      <c r="AN81" s="340"/>
      <c r="AO81" s="340"/>
      <c r="AP81" s="340"/>
      <c r="AQ81" s="340"/>
      <c r="AR81" s="340"/>
      <c r="AS81" s="340"/>
      <c r="AT81" s="340"/>
      <c r="AU81" s="340"/>
      <c r="AV81" s="340"/>
      <c r="AW81" s="340"/>
      <c r="AX81" s="340"/>
      <c r="AY81" s="340"/>
      <c r="AZ81" s="340"/>
      <c r="BA81" s="340"/>
      <c r="BB81" s="340"/>
    </row>
    <row r="82" ht="12.75" customHeight="1">
      <c r="AI82" s="340"/>
      <c r="AJ82" s="340"/>
      <c r="AK82" s="340"/>
      <c r="AL82" s="340"/>
      <c r="AM82" s="340"/>
      <c r="AN82" s="340"/>
      <c r="AO82" s="340"/>
      <c r="AP82" s="340"/>
      <c r="AQ82" s="340"/>
      <c r="AR82" s="340"/>
      <c r="AS82" s="340"/>
      <c r="AT82" s="340"/>
      <c r="AU82" s="340"/>
      <c r="AV82" s="340"/>
      <c r="AW82" s="340"/>
      <c r="AX82" s="340"/>
      <c r="AY82" s="340"/>
      <c r="AZ82" s="340"/>
      <c r="BA82" s="340"/>
      <c r="BB82" s="340"/>
    </row>
    <row r="83" ht="12.75" customHeight="1">
      <c r="AI83" s="340"/>
      <c r="AJ83" s="340"/>
      <c r="AK83" s="340"/>
      <c r="AL83" s="340"/>
      <c r="AM83" s="340"/>
      <c r="AN83" s="340"/>
      <c r="AO83" s="340"/>
      <c r="AP83" s="340"/>
      <c r="AQ83" s="340"/>
      <c r="AR83" s="340"/>
      <c r="AS83" s="340"/>
      <c r="AT83" s="340"/>
      <c r="AU83" s="340"/>
      <c r="AV83" s="340"/>
      <c r="AW83" s="340"/>
      <c r="AX83" s="340"/>
      <c r="AY83" s="340"/>
      <c r="AZ83" s="340"/>
      <c r="BA83" s="340"/>
      <c r="BB83" s="340"/>
    </row>
    <row r="84" ht="12.75" customHeight="1">
      <c r="AI84" s="340"/>
      <c r="AJ84" s="340"/>
      <c r="AK84" s="340"/>
      <c r="AL84" s="340"/>
      <c r="AM84" s="340"/>
      <c r="AN84" s="340"/>
      <c r="AO84" s="340"/>
      <c r="AP84" s="340"/>
      <c r="AQ84" s="340"/>
      <c r="AR84" s="340"/>
      <c r="AS84" s="340"/>
      <c r="AT84" s="340"/>
      <c r="AU84" s="340"/>
      <c r="AV84" s="340"/>
      <c r="AW84" s="340"/>
      <c r="AX84" s="340"/>
      <c r="AY84" s="340"/>
      <c r="AZ84" s="340"/>
      <c r="BA84" s="340"/>
      <c r="BB84" s="340"/>
    </row>
    <row r="85" ht="12.75" customHeight="1">
      <c r="AI85" s="340"/>
      <c r="AJ85" s="340"/>
      <c r="AK85" s="340"/>
      <c r="AL85" s="340"/>
      <c r="AM85" s="340"/>
      <c r="AN85" s="340"/>
      <c r="AO85" s="340"/>
      <c r="AP85" s="340"/>
      <c r="AQ85" s="340"/>
      <c r="AR85" s="340"/>
      <c r="AS85" s="340"/>
      <c r="AT85" s="340"/>
      <c r="AU85" s="340"/>
      <c r="AV85" s="340"/>
      <c r="AW85" s="340"/>
      <c r="AX85" s="340"/>
      <c r="AY85" s="340"/>
      <c r="AZ85" s="340"/>
      <c r="BA85" s="340"/>
      <c r="BB85" s="340"/>
    </row>
    <row r="86" ht="12.75" customHeight="1">
      <c r="AI86" s="340"/>
      <c r="AJ86" s="340"/>
      <c r="AK86" s="340"/>
      <c r="AL86" s="340"/>
      <c r="AM86" s="340"/>
      <c r="AN86" s="340"/>
      <c r="AO86" s="340"/>
      <c r="AP86" s="340"/>
      <c r="AQ86" s="340"/>
      <c r="AR86" s="340"/>
      <c r="AS86" s="340"/>
      <c r="AT86" s="340"/>
      <c r="AU86" s="340"/>
      <c r="AV86" s="340"/>
      <c r="AW86" s="340"/>
      <c r="AX86" s="340"/>
      <c r="AY86" s="340"/>
      <c r="AZ86" s="340"/>
      <c r="BA86" s="340"/>
      <c r="BB86" s="340"/>
    </row>
    <row r="87" ht="12.75" customHeight="1">
      <c r="AI87" s="340"/>
      <c r="AJ87" s="340"/>
      <c r="AK87" s="340"/>
      <c r="AL87" s="340"/>
      <c r="AM87" s="340"/>
      <c r="AN87" s="340"/>
      <c r="AO87" s="340"/>
      <c r="AP87" s="340"/>
      <c r="AQ87" s="340"/>
      <c r="AR87" s="340"/>
      <c r="AS87" s="340"/>
      <c r="AT87" s="340"/>
      <c r="AU87" s="340"/>
      <c r="AV87" s="340"/>
      <c r="AW87" s="340"/>
      <c r="AX87" s="340"/>
      <c r="AY87" s="340"/>
      <c r="AZ87" s="340"/>
      <c r="BA87" s="340"/>
      <c r="BB87" s="340"/>
    </row>
    <row r="88" ht="12.75" customHeight="1">
      <c r="AI88" s="340"/>
      <c r="AJ88" s="340"/>
      <c r="AK88" s="340"/>
      <c r="AL88" s="340"/>
      <c r="AM88" s="340"/>
      <c r="AN88" s="340"/>
      <c r="AO88" s="340"/>
      <c r="AP88" s="340"/>
      <c r="AQ88" s="340"/>
      <c r="AR88" s="340"/>
      <c r="AS88" s="340"/>
      <c r="AT88" s="340"/>
      <c r="AU88" s="340"/>
      <c r="AV88" s="340"/>
      <c r="AW88" s="340"/>
      <c r="AX88" s="340"/>
      <c r="AY88" s="340"/>
      <c r="AZ88" s="340"/>
      <c r="BA88" s="340"/>
      <c r="BB88" s="340"/>
    </row>
    <row r="89" ht="12.75" customHeight="1">
      <c r="AI89" s="340"/>
      <c r="AJ89" s="340"/>
      <c r="AK89" s="340"/>
      <c r="AL89" s="340"/>
      <c r="AM89" s="340"/>
      <c r="AN89" s="340"/>
      <c r="AO89" s="340"/>
      <c r="AP89" s="340"/>
      <c r="AQ89" s="340"/>
      <c r="AR89" s="340"/>
      <c r="AS89" s="340"/>
      <c r="AT89" s="340"/>
      <c r="AU89" s="340"/>
      <c r="AV89" s="340"/>
      <c r="AW89" s="340"/>
      <c r="AX89" s="340"/>
      <c r="AY89" s="340"/>
      <c r="AZ89" s="340"/>
      <c r="BA89" s="340"/>
      <c r="BB89" s="340"/>
    </row>
    <row r="90" ht="12.75" customHeight="1">
      <c r="AI90" s="340"/>
      <c r="AJ90" s="340"/>
      <c r="AK90" s="340"/>
      <c r="AL90" s="340"/>
      <c r="AM90" s="340"/>
      <c r="AN90" s="340"/>
      <c r="AO90" s="340"/>
      <c r="AP90" s="340"/>
      <c r="AQ90" s="340"/>
      <c r="AR90" s="340"/>
      <c r="AS90" s="340"/>
      <c r="AT90" s="340"/>
      <c r="AU90" s="340"/>
      <c r="AV90" s="340"/>
      <c r="AW90" s="340"/>
      <c r="AX90" s="340"/>
      <c r="AY90" s="340"/>
      <c r="AZ90" s="340"/>
      <c r="BA90" s="340"/>
      <c r="BB90" s="340"/>
    </row>
    <row r="91" ht="12.75" customHeight="1">
      <c r="AI91" s="340"/>
      <c r="AJ91" s="340"/>
      <c r="AK91" s="340"/>
      <c r="AL91" s="340"/>
      <c r="AM91" s="340"/>
      <c r="AN91" s="340"/>
      <c r="AO91" s="340"/>
      <c r="AP91" s="340"/>
      <c r="AQ91" s="340"/>
      <c r="AR91" s="340"/>
      <c r="AS91" s="340"/>
      <c r="AT91" s="340"/>
      <c r="AU91" s="340"/>
      <c r="AV91" s="340"/>
      <c r="AW91" s="340"/>
      <c r="AX91" s="340"/>
      <c r="AY91" s="340"/>
      <c r="AZ91" s="340"/>
      <c r="BA91" s="340"/>
      <c r="BB91" s="340"/>
    </row>
    <row r="92" ht="12.75" customHeight="1">
      <c r="AI92" s="340"/>
      <c r="AJ92" s="340"/>
      <c r="AK92" s="340"/>
      <c r="AL92" s="340"/>
      <c r="AM92" s="340"/>
      <c r="AN92" s="340"/>
      <c r="AO92" s="340"/>
      <c r="AP92" s="340"/>
      <c r="AQ92" s="340"/>
      <c r="AR92" s="340"/>
      <c r="AS92" s="340"/>
      <c r="AT92" s="340"/>
      <c r="AU92" s="340"/>
      <c r="AV92" s="340"/>
      <c r="AW92" s="340"/>
      <c r="AX92" s="340"/>
      <c r="AY92" s="340"/>
      <c r="AZ92" s="340"/>
      <c r="BA92" s="340"/>
      <c r="BB92" s="340"/>
    </row>
    <row r="93" ht="12.75" customHeight="1">
      <c r="AI93" s="340"/>
      <c r="AJ93" s="340"/>
      <c r="AK93" s="340"/>
      <c r="AL93" s="340"/>
      <c r="AM93" s="340"/>
      <c r="AN93" s="340"/>
      <c r="AO93" s="340"/>
      <c r="AP93" s="340"/>
      <c r="AQ93" s="340"/>
      <c r="AR93" s="340"/>
      <c r="AS93" s="340"/>
      <c r="AT93" s="340"/>
      <c r="AU93" s="340"/>
      <c r="AV93" s="340"/>
      <c r="AW93" s="340"/>
      <c r="AX93" s="340"/>
      <c r="AY93" s="340"/>
      <c r="AZ93" s="340"/>
      <c r="BA93" s="340"/>
      <c r="BB93" s="340"/>
    </row>
    <row r="94" ht="12.75" customHeight="1">
      <c r="AI94" s="340"/>
      <c r="AJ94" s="340"/>
      <c r="AK94" s="340"/>
      <c r="AL94" s="340"/>
      <c r="AM94" s="340"/>
      <c r="AN94" s="340"/>
      <c r="AO94" s="340"/>
      <c r="AP94" s="340"/>
      <c r="AQ94" s="340"/>
      <c r="AR94" s="340"/>
      <c r="AS94" s="340"/>
      <c r="AT94" s="340"/>
      <c r="AU94" s="340"/>
      <c r="AV94" s="340"/>
      <c r="AW94" s="340"/>
      <c r="AX94" s="340"/>
      <c r="AY94" s="340"/>
      <c r="AZ94" s="340"/>
      <c r="BA94" s="340"/>
      <c r="BB94" s="340"/>
    </row>
    <row r="95" ht="12.75" customHeight="1">
      <c r="AI95" s="340"/>
      <c r="AJ95" s="340"/>
      <c r="AK95" s="340"/>
      <c r="AL95" s="340"/>
      <c r="AM95" s="340"/>
      <c r="AN95" s="340"/>
      <c r="AO95" s="340"/>
      <c r="AP95" s="340"/>
      <c r="AQ95" s="340"/>
      <c r="AR95" s="340"/>
      <c r="AS95" s="340"/>
      <c r="AT95" s="340"/>
      <c r="AU95" s="340"/>
      <c r="AV95" s="340"/>
      <c r="AW95" s="340"/>
      <c r="AX95" s="340"/>
      <c r="AY95" s="340"/>
      <c r="AZ95" s="340"/>
      <c r="BA95" s="340"/>
      <c r="BB95" s="340"/>
    </row>
    <row r="96" ht="12.75" customHeight="1">
      <c r="AI96" s="340"/>
      <c r="AJ96" s="340"/>
      <c r="AK96" s="340"/>
      <c r="AL96" s="340"/>
      <c r="AM96" s="340"/>
      <c r="AN96" s="340"/>
      <c r="AO96" s="340"/>
      <c r="AP96" s="340"/>
      <c r="AQ96" s="340"/>
      <c r="AR96" s="340"/>
      <c r="AS96" s="340"/>
      <c r="AT96" s="340"/>
      <c r="AU96" s="340"/>
      <c r="AV96" s="340"/>
      <c r="AW96" s="340"/>
      <c r="AX96" s="340"/>
      <c r="AY96" s="340"/>
      <c r="AZ96" s="340"/>
      <c r="BA96" s="340"/>
      <c r="BB96" s="340"/>
    </row>
    <row r="97" ht="12.75" customHeight="1">
      <c r="AI97" s="340"/>
      <c r="AJ97" s="340"/>
      <c r="AK97" s="340"/>
      <c r="AL97" s="340"/>
      <c r="AM97" s="340"/>
      <c r="AN97" s="340"/>
      <c r="AO97" s="340"/>
      <c r="AP97" s="340"/>
      <c r="AQ97" s="340"/>
      <c r="AR97" s="340"/>
      <c r="AS97" s="340"/>
      <c r="AT97" s="340"/>
      <c r="AU97" s="340"/>
      <c r="AV97" s="340"/>
      <c r="AW97" s="340"/>
      <c r="AX97" s="340"/>
      <c r="AY97" s="340"/>
      <c r="AZ97" s="340"/>
      <c r="BA97" s="340"/>
      <c r="BB97" s="340"/>
    </row>
    <row r="98" ht="12.75" customHeight="1">
      <c r="AI98" s="340"/>
      <c r="AJ98" s="340"/>
      <c r="AK98" s="340"/>
      <c r="AL98" s="340"/>
      <c r="AM98" s="340"/>
      <c r="AN98" s="340"/>
      <c r="AO98" s="340"/>
      <c r="AP98" s="340"/>
      <c r="AQ98" s="340"/>
      <c r="AR98" s="340"/>
      <c r="AS98" s="340"/>
      <c r="AT98" s="340"/>
      <c r="AU98" s="340"/>
      <c r="AV98" s="340"/>
      <c r="AW98" s="340"/>
      <c r="AX98" s="340"/>
      <c r="AY98" s="340"/>
      <c r="AZ98" s="340"/>
      <c r="BA98" s="340"/>
      <c r="BB98" s="340"/>
    </row>
    <row r="99" ht="12.75" customHeight="1">
      <c r="AI99" s="340"/>
      <c r="AJ99" s="340"/>
      <c r="AK99" s="340"/>
      <c r="AL99" s="340"/>
      <c r="AM99" s="340"/>
      <c r="AN99" s="340"/>
      <c r="AO99" s="340"/>
      <c r="AP99" s="340"/>
      <c r="AQ99" s="340"/>
      <c r="AR99" s="340"/>
      <c r="AS99" s="340"/>
      <c r="AT99" s="340"/>
      <c r="AU99" s="340"/>
      <c r="AV99" s="340"/>
      <c r="AW99" s="340"/>
      <c r="AX99" s="340"/>
      <c r="AY99" s="340"/>
      <c r="AZ99" s="340"/>
      <c r="BA99" s="340"/>
      <c r="BB99" s="340"/>
    </row>
    <row r="100" ht="12.75" customHeight="1">
      <c r="AI100" s="340"/>
      <c r="AJ100" s="340"/>
      <c r="AK100" s="340"/>
      <c r="AL100" s="340"/>
      <c r="AM100" s="340"/>
      <c r="AN100" s="340"/>
      <c r="AO100" s="340"/>
      <c r="AP100" s="340"/>
      <c r="AQ100" s="340"/>
      <c r="AR100" s="340"/>
      <c r="AS100" s="340"/>
      <c r="AT100" s="340"/>
      <c r="AU100" s="340"/>
      <c r="AV100" s="340"/>
      <c r="AW100" s="340"/>
      <c r="AX100" s="340"/>
      <c r="AY100" s="340"/>
      <c r="AZ100" s="340"/>
      <c r="BA100" s="340"/>
      <c r="BB100" s="340"/>
    </row>
    <row r="101" ht="12.75" customHeight="1">
      <c r="AI101" s="340"/>
      <c r="AJ101" s="340"/>
      <c r="AK101" s="340"/>
      <c r="AL101" s="340"/>
      <c r="AM101" s="340"/>
      <c r="AN101" s="340"/>
      <c r="AO101" s="340"/>
      <c r="AP101" s="340"/>
      <c r="AQ101" s="340"/>
      <c r="AR101" s="340"/>
      <c r="AS101" s="340"/>
      <c r="AT101" s="340"/>
      <c r="AU101" s="340"/>
      <c r="AV101" s="340"/>
      <c r="AW101" s="340"/>
      <c r="AX101" s="340"/>
      <c r="AY101" s="340"/>
      <c r="AZ101" s="340"/>
      <c r="BA101" s="340"/>
      <c r="BB101" s="340"/>
    </row>
    <row r="102" ht="12.75" customHeight="1">
      <c r="AI102" s="340"/>
      <c r="AJ102" s="340"/>
      <c r="AK102" s="340"/>
      <c r="AL102" s="340"/>
      <c r="AM102" s="340"/>
      <c r="AN102" s="340"/>
      <c r="AO102" s="340"/>
      <c r="AP102" s="340"/>
      <c r="AQ102" s="340"/>
      <c r="AR102" s="340"/>
      <c r="AS102" s="340"/>
      <c r="AT102" s="340"/>
      <c r="AU102" s="340"/>
      <c r="AV102" s="340"/>
      <c r="AW102" s="340"/>
      <c r="AX102" s="340"/>
      <c r="AY102" s="340"/>
      <c r="AZ102" s="340"/>
      <c r="BA102" s="340"/>
      <c r="BB102" s="340"/>
    </row>
    <row r="103" ht="12.75" customHeight="1">
      <c r="AI103" s="340"/>
      <c r="AJ103" s="340"/>
      <c r="AK103" s="340"/>
      <c r="AL103" s="340"/>
      <c r="AM103" s="340"/>
      <c r="AN103" s="340"/>
      <c r="AO103" s="340"/>
      <c r="AP103" s="340"/>
      <c r="AQ103" s="340"/>
      <c r="AR103" s="340"/>
      <c r="AS103" s="340"/>
      <c r="AT103" s="340"/>
      <c r="AU103" s="340"/>
      <c r="AV103" s="340"/>
      <c r="AW103" s="340"/>
      <c r="AX103" s="340"/>
      <c r="AY103" s="340"/>
      <c r="AZ103" s="340"/>
      <c r="BA103" s="340"/>
      <c r="BB103" s="340"/>
    </row>
    <row r="104" ht="12.75" customHeight="1">
      <c r="AI104" s="340"/>
      <c r="AJ104" s="340"/>
      <c r="AK104" s="340"/>
      <c r="AL104" s="340"/>
      <c r="AM104" s="340"/>
      <c r="AN104" s="340"/>
      <c r="AO104" s="340"/>
      <c r="AP104" s="340"/>
      <c r="AQ104" s="340"/>
      <c r="AR104" s="340"/>
      <c r="AS104" s="340"/>
      <c r="AT104" s="340"/>
      <c r="AU104" s="340"/>
      <c r="AV104" s="340"/>
      <c r="AW104" s="340"/>
      <c r="AX104" s="340"/>
      <c r="AY104" s="340"/>
      <c r="AZ104" s="340"/>
      <c r="BA104" s="340"/>
      <c r="BB104" s="340"/>
    </row>
    <row r="105" ht="12.75" customHeight="1">
      <c r="AI105" s="340"/>
      <c r="AJ105" s="340"/>
      <c r="AK105" s="340"/>
      <c r="AL105" s="340"/>
      <c r="AM105" s="340"/>
      <c r="AN105" s="340"/>
      <c r="AO105" s="340"/>
      <c r="AP105" s="340"/>
      <c r="AQ105" s="340"/>
      <c r="AR105" s="340"/>
      <c r="AS105" s="340"/>
      <c r="AT105" s="340"/>
      <c r="AU105" s="340"/>
      <c r="AV105" s="340"/>
      <c r="AW105" s="340"/>
      <c r="AX105" s="340"/>
      <c r="AY105" s="340"/>
      <c r="AZ105" s="340"/>
      <c r="BA105" s="340"/>
      <c r="BB105" s="340"/>
    </row>
    <row r="106" ht="12.75" customHeight="1">
      <c r="AI106" s="340"/>
      <c r="AJ106" s="340"/>
      <c r="AK106" s="340"/>
      <c r="AL106" s="340"/>
      <c r="AM106" s="340"/>
      <c r="AN106" s="340"/>
      <c r="AO106" s="340"/>
      <c r="AP106" s="340"/>
      <c r="AQ106" s="340"/>
      <c r="AR106" s="340"/>
      <c r="AS106" s="340"/>
      <c r="AT106" s="340"/>
      <c r="AU106" s="340"/>
      <c r="AV106" s="340"/>
      <c r="AW106" s="340"/>
      <c r="AX106" s="340"/>
      <c r="AY106" s="340"/>
      <c r="AZ106" s="340"/>
      <c r="BA106" s="340"/>
      <c r="BB106" s="340"/>
    </row>
    <row r="107" ht="12.75" customHeight="1">
      <c r="AI107" s="340"/>
      <c r="AJ107" s="340"/>
      <c r="AK107" s="340"/>
      <c r="AL107" s="340"/>
      <c r="AM107" s="340"/>
      <c r="AN107" s="340"/>
      <c r="AO107" s="340"/>
      <c r="AP107" s="340"/>
      <c r="AQ107" s="340"/>
      <c r="AR107" s="340"/>
      <c r="AS107" s="340"/>
      <c r="AT107" s="340"/>
      <c r="AU107" s="340"/>
      <c r="AV107" s="340"/>
      <c r="AW107" s="340"/>
      <c r="AX107" s="340"/>
      <c r="AY107" s="340"/>
      <c r="AZ107" s="340"/>
      <c r="BA107" s="340"/>
      <c r="BB107" s="340"/>
    </row>
    <row r="108" ht="12.75" customHeight="1">
      <c r="AI108" s="340"/>
      <c r="AJ108" s="340"/>
      <c r="AK108" s="340"/>
      <c r="AL108" s="340"/>
      <c r="AM108" s="340"/>
      <c r="AN108" s="340"/>
      <c r="AO108" s="340"/>
      <c r="AP108" s="340"/>
      <c r="AQ108" s="340"/>
      <c r="AR108" s="340"/>
      <c r="AS108" s="340"/>
      <c r="AT108" s="340"/>
      <c r="AU108" s="340"/>
      <c r="AV108" s="340"/>
      <c r="AW108" s="340"/>
      <c r="AX108" s="340"/>
      <c r="AY108" s="340"/>
      <c r="AZ108" s="340"/>
      <c r="BA108" s="340"/>
      <c r="BB108" s="340"/>
    </row>
    <row r="109" ht="12.75" customHeight="1">
      <c r="AI109" s="340"/>
      <c r="AJ109" s="340"/>
      <c r="AK109" s="340"/>
      <c r="AL109" s="340"/>
      <c r="AM109" s="340"/>
      <c r="AN109" s="340"/>
      <c r="AO109" s="340"/>
      <c r="AP109" s="340"/>
      <c r="AQ109" s="340"/>
      <c r="AR109" s="340"/>
      <c r="AS109" s="340"/>
      <c r="AT109" s="340"/>
      <c r="AU109" s="340"/>
      <c r="AV109" s="340"/>
      <c r="AW109" s="340"/>
      <c r="AX109" s="340"/>
      <c r="AY109" s="340"/>
      <c r="AZ109" s="340"/>
      <c r="BA109" s="340"/>
      <c r="BB109" s="340"/>
    </row>
    <row r="110" ht="12.75" customHeight="1">
      <c r="AI110" s="340"/>
      <c r="AJ110" s="340"/>
      <c r="AK110" s="340"/>
      <c r="AL110" s="340"/>
      <c r="AM110" s="340"/>
      <c r="AN110" s="340"/>
      <c r="AO110" s="340"/>
      <c r="AP110" s="340"/>
      <c r="AQ110" s="340"/>
      <c r="AR110" s="340"/>
      <c r="AS110" s="340"/>
      <c r="AT110" s="340"/>
      <c r="AU110" s="340"/>
      <c r="AV110" s="340"/>
      <c r="AW110" s="340"/>
      <c r="AX110" s="340"/>
      <c r="AY110" s="340"/>
      <c r="AZ110" s="340"/>
      <c r="BA110" s="340"/>
      <c r="BB110" s="340"/>
    </row>
    <row r="111" ht="12.75" customHeight="1">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row>
    <row r="112" ht="12.75" customHeight="1">
      <c r="AI112" s="340"/>
      <c r="AJ112" s="340"/>
      <c r="AK112" s="340"/>
      <c r="AL112" s="340"/>
      <c r="AM112" s="340"/>
      <c r="AN112" s="340"/>
      <c r="AO112" s="340"/>
      <c r="AP112" s="340"/>
      <c r="AQ112" s="340"/>
      <c r="AR112" s="340"/>
      <c r="AS112" s="340"/>
      <c r="AT112" s="340"/>
      <c r="AU112" s="340"/>
      <c r="AV112" s="340"/>
      <c r="AW112" s="340"/>
      <c r="AX112" s="340"/>
      <c r="AY112" s="340"/>
      <c r="AZ112" s="340"/>
      <c r="BA112" s="340"/>
      <c r="BB112" s="340"/>
    </row>
    <row r="113" ht="12.75" customHeight="1">
      <c r="AI113" s="340"/>
      <c r="AJ113" s="340"/>
      <c r="AK113" s="340"/>
      <c r="AL113" s="340"/>
      <c r="AM113" s="340"/>
      <c r="AN113" s="340"/>
      <c r="AO113" s="340"/>
      <c r="AP113" s="340"/>
      <c r="AQ113" s="340"/>
      <c r="AR113" s="340"/>
      <c r="AS113" s="340"/>
      <c r="AT113" s="340"/>
      <c r="AU113" s="340"/>
      <c r="AV113" s="340"/>
      <c r="AW113" s="340"/>
      <c r="AX113" s="340"/>
      <c r="AY113" s="340"/>
      <c r="AZ113" s="340"/>
      <c r="BA113" s="340"/>
      <c r="BB113" s="340"/>
    </row>
    <row r="114" ht="12.75" customHeight="1">
      <c r="AI114" s="340"/>
      <c r="AJ114" s="340"/>
      <c r="AK114" s="340"/>
      <c r="AL114" s="340"/>
      <c r="AM114" s="340"/>
      <c r="AN114" s="340"/>
      <c r="AO114" s="340"/>
      <c r="AP114" s="340"/>
      <c r="AQ114" s="340"/>
      <c r="AR114" s="340"/>
      <c r="AS114" s="340"/>
      <c r="AT114" s="340"/>
      <c r="AU114" s="340"/>
      <c r="AV114" s="340"/>
      <c r="AW114" s="340"/>
      <c r="AX114" s="340"/>
      <c r="AY114" s="340"/>
      <c r="AZ114" s="340"/>
      <c r="BA114" s="340"/>
      <c r="BB114" s="340"/>
    </row>
    <row r="115" ht="12.75" customHeight="1">
      <c r="AI115" s="340"/>
      <c r="AJ115" s="340"/>
      <c r="AK115" s="340"/>
      <c r="AL115" s="340"/>
      <c r="AM115" s="340"/>
      <c r="AN115" s="340"/>
      <c r="AO115" s="340"/>
      <c r="AP115" s="340"/>
      <c r="AQ115" s="340"/>
      <c r="AR115" s="340"/>
      <c r="AS115" s="340"/>
      <c r="AT115" s="340"/>
      <c r="AU115" s="340"/>
      <c r="AV115" s="340"/>
      <c r="AW115" s="340"/>
      <c r="AX115" s="340"/>
      <c r="AY115" s="340"/>
      <c r="AZ115" s="340"/>
      <c r="BA115" s="340"/>
      <c r="BB115" s="340"/>
    </row>
    <row r="116" ht="12.75" customHeight="1">
      <c r="AI116" s="340"/>
      <c r="AJ116" s="340"/>
      <c r="AK116" s="340"/>
      <c r="AL116" s="340"/>
      <c r="AM116" s="340"/>
      <c r="AN116" s="340"/>
      <c r="AO116" s="340"/>
      <c r="AP116" s="340"/>
      <c r="AQ116" s="340"/>
      <c r="AR116" s="340"/>
      <c r="AS116" s="340"/>
      <c r="AT116" s="340"/>
      <c r="AU116" s="340"/>
      <c r="AV116" s="340"/>
      <c r="AW116" s="340"/>
      <c r="AX116" s="340"/>
      <c r="AY116" s="340"/>
      <c r="AZ116" s="340"/>
      <c r="BA116" s="340"/>
      <c r="BB116" s="340"/>
    </row>
    <row r="117" ht="12.75" customHeight="1">
      <c r="AI117" s="340"/>
      <c r="AJ117" s="340"/>
      <c r="AK117" s="340"/>
      <c r="AL117" s="340"/>
      <c r="AM117" s="340"/>
      <c r="AN117" s="340"/>
      <c r="AO117" s="340"/>
      <c r="AP117" s="340"/>
      <c r="AQ117" s="340"/>
      <c r="AR117" s="340"/>
      <c r="AS117" s="340"/>
      <c r="AT117" s="340"/>
      <c r="AU117" s="340"/>
      <c r="AV117" s="340"/>
      <c r="AW117" s="340"/>
      <c r="AX117" s="340"/>
      <c r="AY117" s="340"/>
      <c r="AZ117" s="340"/>
      <c r="BA117" s="340"/>
      <c r="BB117" s="340"/>
    </row>
    <row r="118" ht="12.75" customHeight="1">
      <c r="AI118" s="340"/>
      <c r="AJ118" s="340"/>
      <c r="AK118" s="340"/>
      <c r="AL118" s="340"/>
      <c r="AM118" s="340"/>
      <c r="AN118" s="340"/>
      <c r="AO118" s="340"/>
      <c r="AP118" s="340"/>
      <c r="AQ118" s="340"/>
      <c r="AR118" s="340"/>
      <c r="AS118" s="340"/>
      <c r="AT118" s="340"/>
      <c r="AU118" s="340"/>
      <c r="AV118" s="340"/>
      <c r="AW118" s="340"/>
      <c r="AX118" s="340"/>
      <c r="AY118" s="340"/>
      <c r="AZ118" s="340"/>
      <c r="BA118" s="340"/>
      <c r="BB118" s="340"/>
    </row>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6">
    <mergeCell ref="H1:AE1"/>
    <mergeCell ref="A3:A20"/>
    <mergeCell ref="B24:C24"/>
    <mergeCell ref="H24:U24"/>
    <mergeCell ref="Y24:AF24"/>
    <mergeCell ref="Y30:AF30"/>
  </mergeCells>
  <hyperlinks>
    <hyperlink r:id="rId1" ref="B3"/>
    <hyperlink r:id="rId2" ref="B4"/>
    <hyperlink r:id="rId3" ref="B5"/>
    <hyperlink r:id="rId4" ref="B6"/>
    <hyperlink r:id="rId5" ref="B7"/>
    <hyperlink r:id="rId6" ref="B8"/>
    <hyperlink r:id="rId7" ref="B9"/>
    <hyperlink r:id="rId8" ref="B10"/>
    <hyperlink r:id="rId9" ref="B11"/>
    <hyperlink r:id="rId10" ref="B12"/>
  </hyperlinks>
  <printOptions/>
  <pageMargins bottom="0.7480314960629921" footer="0.0" header="0.0" left="0.7086614173228347" right="0.7086614173228347" top="0.7480314960629921"/>
  <pageSetup paperSize="9" orientation="landscape"/>
  <drawing r:id="rId1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A5A5A5"/>
    <pageSetUpPr/>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0"/>
  <cols>
    <col customWidth="1" min="1" max="1" width="11.38"/>
    <col customWidth="1" min="2" max="2" width="18.88"/>
    <col customWidth="1" min="3" max="3" width="18.13"/>
    <col customWidth="1" min="4" max="4" width="13.13"/>
    <col customWidth="1" min="5" max="5" width="11.38"/>
    <col customWidth="1" min="6" max="6" width="10.88"/>
    <col customWidth="1" min="7" max="7" width="9.38"/>
    <col customWidth="1" min="8" max="8" width="11.38"/>
    <col customWidth="1" min="9" max="9" width="9.0"/>
    <col customWidth="1" min="10" max="10" width="9.25"/>
    <col customWidth="1" min="11" max="12" width="11.38"/>
    <col customWidth="1" min="13" max="14" width="10.25"/>
    <col customWidth="1" min="15" max="15" width="12.0"/>
    <col customWidth="1" min="16" max="16" width="11.25"/>
    <col customWidth="1" min="17" max="18" width="11.38"/>
    <col customWidth="1" min="19" max="19" width="6.13"/>
    <col customWidth="1" min="20" max="20" width="14.0"/>
    <col customWidth="1" min="21" max="26" width="11.38"/>
  </cols>
  <sheetData>
    <row r="1" ht="62.25" customHeight="1">
      <c r="F1" s="418" t="s">
        <v>620</v>
      </c>
      <c r="G1" s="64"/>
      <c r="H1" s="64"/>
      <c r="I1" s="64"/>
      <c r="J1" s="64"/>
      <c r="K1" s="64"/>
      <c r="L1" s="64"/>
      <c r="M1" s="64"/>
      <c r="N1" s="64"/>
      <c r="O1" s="64"/>
    </row>
    <row r="2" ht="12.75" customHeight="1">
      <c r="A2" s="419" t="s">
        <v>18</v>
      </c>
      <c r="B2" s="420" t="s">
        <v>82</v>
      </c>
      <c r="C2" s="329" t="s">
        <v>83</v>
      </c>
      <c r="D2" s="329" t="s">
        <v>621</v>
      </c>
      <c r="E2" s="329" t="s">
        <v>622</v>
      </c>
      <c r="F2" s="421" t="s">
        <v>623</v>
      </c>
      <c r="G2" s="422" t="s">
        <v>624</v>
      </c>
      <c r="H2" s="423" t="s">
        <v>625</v>
      </c>
      <c r="I2" s="424" t="s">
        <v>626</v>
      </c>
      <c r="J2" s="425" t="s">
        <v>627</v>
      </c>
      <c r="K2" s="73" t="s">
        <v>628</v>
      </c>
      <c r="L2" s="426" t="s">
        <v>629</v>
      </c>
      <c r="M2" s="427" t="s">
        <v>630</v>
      </c>
      <c r="N2" s="428" t="s">
        <v>631</v>
      </c>
      <c r="O2" s="429" t="s">
        <v>632</v>
      </c>
      <c r="P2" s="430" t="s">
        <v>100</v>
      </c>
      <c r="Q2" s="431" t="s">
        <v>633</v>
      </c>
      <c r="R2" s="431" t="s">
        <v>101</v>
      </c>
      <c r="T2" s="432" t="s">
        <v>634</v>
      </c>
      <c r="V2" s="432" t="s">
        <v>635</v>
      </c>
    </row>
    <row r="3" ht="16.5" customHeight="1">
      <c r="A3" s="433" t="s">
        <v>636</v>
      </c>
      <c r="B3" s="434" t="s">
        <v>637</v>
      </c>
      <c r="C3" s="435" t="s">
        <v>638</v>
      </c>
      <c r="D3" s="435">
        <v>1.0</v>
      </c>
      <c r="E3" s="436">
        <v>52.5</v>
      </c>
      <c r="F3" s="437"/>
      <c r="G3" s="438"/>
      <c r="H3" s="317"/>
      <c r="I3" s="318"/>
      <c r="J3" s="439"/>
      <c r="K3" s="440"/>
      <c r="L3" s="374"/>
      <c r="M3" s="375"/>
      <c r="N3" s="441"/>
      <c r="O3" s="442"/>
      <c r="P3" s="381">
        <f t="shared" ref="P3:P33" si="1">SUM(F3:O3)*E3</f>
        <v>0</v>
      </c>
      <c r="Q3" s="443">
        <f t="shared" ref="Q3:Q33" si="2">R3*D3</f>
        <v>0</v>
      </c>
      <c r="R3" s="444">
        <f t="shared" ref="R3:R33" si="3">SUM(F3:O3)</f>
        <v>0</v>
      </c>
      <c r="S3" s="104"/>
      <c r="T3" s="228">
        <v>3.0</v>
      </c>
      <c r="U3" s="104"/>
      <c r="V3" s="228">
        <f t="shared" ref="V3:V33" si="4">$Q3*T3</f>
        <v>0</v>
      </c>
      <c r="W3" s="104"/>
      <c r="X3" s="104"/>
      <c r="Y3" s="104"/>
      <c r="Z3" s="104"/>
    </row>
    <row r="4" ht="13.5" customHeight="1">
      <c r="A4" s="107"/>
      <c r="B4" s="445" t="s">
        <v>639</v>
      </c>
      <c r="C4" s="446" t="s">
        <v>640</v>
      </c>
      <c r="D4" s="446">
        <v>1.0</v>
      </c>
      <c r="E4" s="187">
        <v>55.0</v>
      </c>
      <c r="F4" s="447"/>
      <c r="G4" s="448"/>
      <c r="H4" s="94"/>
      <c r="I4" s="95"/>
      <c r="J4" s="449"/>
      <c r="K4" s="450"/>
      <c r="L4" s="97"/>
      <c r="M4" s="299"/>
      <c r="N4" s="451"/>
      <c r="O4" s="452"/>
      <c r="P4" s="453">
        <f t="shared" si="1"/>
        <v>0</v>
      </c>
      <c r="Q4" s="454">
        <f t="shared" si="2"/>
        <v>0</v>
      </c>
      <c r="R4" s="455">
        <f t="shared" si="3"/>
        <v>0</v>
      </c>
      <c r="S4" s="104"/>
      <c r="T4" s="228">
        <v>3.0</v>
      </c>
      <c r="U4" s="104"/>
      <c r="V4" s="228">
        <f t="shared" si="4"/>
        <v>0</v>
      </c>
      <c r="W4" s="104"/>
      <c r="X4" s="104"/>
      <c r="Y4" s="104"/>
      <c r="Z4" s="104"/>
    </row>
    <row r="5" ht="13.5" customHeight="1">
      <c r="A5" s="107"/>
      <c r="B5" s="445" t="s">
        <v>641</v>
      </c>
      <c r="C5" s="446" t="s">
        <v>642</v>
      </c>
      <c r="D5" s="446">
        <v>1.0</v>
      </c>
      <c r="E5" s="187">
        <v>57.5</v>
      </c>
      <c r="F5" s="447"/>
      <c r="G5" s="448"/>
      <c r="H5" s="94"/>
      <c r="I5" s="95"/>
      <c r="J5" s="449"/>
      <c r="K5" s="450"/>
      <c r="L5" s="97"/>
      <c r="M5" s="299"/>
      <c r="N5" s="451"/>
      <c r="O5" s="452"/>
      <c r="P5" s="453">
        <f t="shared" si="1"/>
        <v>0</v>
      </c>
      <c r="Q5" s="454">
        <f t="shared" si="2"/>
        <v>0</v>
      </c>
      <c r="R5" s="455">
        <f t="shared" si="3"/>
        <v>0</v>
      </c>
      <c r="S5" s="104"/>
      <c r="T5" s="228">
        <v>3.0</v>
      </c>
      <c r="U5" s="104"/>
      <c r="V5" s="228">
        <f t="shared" si="4"/>
        <v>0</v>
      </c>
      <c r="W5" s="104"/>
      <c r="X5" s="104"/>
      <c r="Y5" s="104"/>
      <c r="Z5" s="104"/>
    </row>
    <row r="6" ht="13.5" customHeight="1">
      <c r="A6" s="107"/>
      <c r="B6" s="445" t="s">
        <v>643</v>
      </c>
      <c r="C6" s="446" t="s">
        <v>644</v>
      </c>
      <c r="D6" s="446">
        <v>1.0</v>
      </c>
      <c r="E6" s="187">
        <v>67.5</v>
      </c>
      <c r="F6" s="447"/>
      <c r="G6" s="448"/>
      <c r="H6" s="94"/>
      <c r="I6" s="95"/>
      <c r="J6" s="449"/>
      <c r="K6" s="450"/>
      <c r="L6" s="97"/>
      <c r="M6" s="299"/>
      <c r="N6" s="451"/>
      <c r="O6" s="452"/>
      <c r="P6" s="453">
        <f t="shared" si="1"/>
        <v>0</v>
      </c>
      <c r="Q6" s="454">
        <f t="shared" si="2"/>
        <v>0</v>
      </c>
      <c r="R6" s="455">
        <f t="shared" si="3"/>
        <v>0</v>
      </c>
      <c r="S6" s="104"/>
      <c r="T6" s="228">
        <v>6.0</v>
      </c>
      <c r="U6" s="104"/>
      <c r="V6" s="228">
        <f t="shared" si="4"/>
        <v>0</v>
      </c>
      <c r="W6" s="104"/>
      <c r="X6" s="104"/>
      <c r="Y6" s="104"/>
      <c r="Z6" s="104"/>
    </row>
    <row r="7" ht="13.5" customHeight="1">
      <c r="A7" s="107"/>
      <c r="B7" s="445" t="s">
        <v>645</v>
      </c>
      <c r="C7" s="446" t="s">
        <v>646</v>
      </c>
      <c r="D7" s="446">
        <v>1.0</v>
      </c>
      <c r="E7" s="187">
        <v>70.0</v>
      </c>
      <c r="F7" s="447"/>
      <c r="G7" s="448"/>
      <c r="H7" s="94"/>
      <c r="I7" s="95"/>
      <c r="J7" s="449"/>
      <c r="K7" s="450"/>
      <c r="L7" s="97"/>
      <c r="M7" s="299"/>
      <c r="N7" s="451"/>
      <c r="O7" s="452"/>
      <c r="P7" s="453">
        <f t="shared" si="1"/>
        <v>0</v>
      </c>
      <c r="Q7" s="454">
        <f t="shared" si="2"/>
        <v>0</v>
      </c>
      <c r="R7" s="455">
        <f t="shared" si="3"/>
        <v>0</v>
      </c>
      <c r="S7" s="104"/>
      <c r="T7" s="228">
        <v>6.0</v>
      </c>
      <c r="U7" s="104"/>
      <c r="V7" s="228">
        <f t="shared" si="4"/>
        <v>0</v>
      </c>
      <c r="W7" s="104"/>
      <c r="X7" s="104"/>
      <c r="Y7" s="104"/>
      <c r="Z7" s="104"/>
    </row>
    <row r="8" ht="13.5" customHeight="1">
      <c r="A8" s="107"/>
      <c r="B8" s="445" t="s">
        <v>647</v>
      </c>
      <c r="C8" s="446" t="s">
        <v>648</v>
      </c>
      <c r="D8" s="446">
        <v>1.0</v>
      </c>
      <c r="E8" s="187">
        <v>115.0</v>
      </c>
      <c r="F8" s="447"/>
      <c r="G8" s="448"/>
      <c r="H8" s="94"/>
      <c r="I8" s="95"/>
      <c r="J8" s="449"/>
      <c r="K8" s="450"/>
      <c r="L8" s="97"/>
      <c r="M8" s="299"/>
      <c r="N8" s="451"/>
      <c r="O8" s="452"/>
      <c r="P8" s="453">
        <f t="shared" si="1"/>
        <v>0</v>
      </c>
      <c r="Q8" s="454">
        <f t="shared" si="2"/>
        <v>0</v>
      </c>
      <c r="R8" s="455">
        <f t="shared" si="3"/>
        <v>0</v>
      </c>
      <c r="S8" s="104"/>
      <c r="T8" s="228">
        <v>9.0</v>
      </c>
      <c r="U8" s="104"/>
      <c r="V8" s="228">
        <f t="shared" si="4"/>
        <v>0</v>
      </c>
      <c r="W8" s="104"/>
      <c r="X8" s="104"/>
      <c r="Y8" s="104"/>
      <c r="Z8" s="104"/>
    </row>
    <row r="9" ht="13.5" customHeight="1">
      <c r="A9" s="107"/>
      <c r="B9" s="445" t="s">
        <v>649</v>
      </c>
      <c r="C9" s="446" t="s">
        <v>650</v>
      </c>
      <c r="D9" s="446">
        <v>1.0</v>
      </c>
      <c r="E9" s="187">
        <v>157.5</v>
      </c>
      <c r="F9" s="447"/>
      <c r="G9" s="448"/>
      <c r="H9" s="94"/>
      <c r="I9" s="95"/>
      <c r="J9" s="449"/>
      <c r="K9" s="450"/>
      <c r="L9" s="97"/>
      <c r="M9" s="299"/>
      <c r="N9" s="451"/>
      <c r="O9" s="452"/>
      <c r="P9" s="453">
        <f t="shared" si="1"/>
        <v>0</v>
      </c>
      <c r="Q9" s="454">
        <f t="shared" si="2"/>
        <v>0</v>
      </c>
      <c r="R9" s="455">
        <f t="shared" si="3"/>
        <v>0</v>
      </c>
      <c r="S9" s="104"/>
      <c r="T9" s="228">
        <v>12.0</v>
      </c>
      <c r="U9" s="104"/>
      <c r="V9" s="228">
        <f t="shared" si="4"/>
        <v>0</v>
      </c>
      <c r="W9" s="104"/>
      <c r="X9" s="104"/>
      <c r="Y9" s="104"/>
      <c r="Z9" s="104"/>
    </row>
    <row r="10" ht="13.5" customHeight="1">
      <c r="A10" s="107"/>
      <c r="B10" s="445" t="s">
        <v>651</v>
      </c>
      <c r="C10" s="446" t="s">
        <v>652</v>
      </c>
      <c r="D10" s="446">
        <v>1.0</v>
      </c>
      <c r="E10" s="187">
        <v>212.5</v>
      </c>
      <c r="F10" s="447"/>
      <c r="G10" s="448"/>
      <c r="H10" s="94"/>
      <c r="I10" s="95"/>
      <c r="J10" s="449"/>
      <c r="K10" s="450"/>
      <c r="L10" s="97"/>
      <c r="M10" s="299"/>
      <c r="N10" s="451"/>
      <c r="O10" s="452"/>
      <c r="P10" s="453">
        <f t="shared" si="1"/>
        <v>0</v>
      </c>
      <c r="Q10" s="454">
        <f t="shared" si="2"/>
        <v>0</v>
      </c>
      <c r="R10" s="455">
        <f t="shared" si="3"/>
        <v>0</v>
      </c>
      <c r="S10" s="104"/>
      <c r="T10" s="228">
        <v>12.0</v>
      </c>
      <c r="U10" s="104"/>
      <c r="V10" s="228">
        <f t="shared" si="4"/>
        <v>0</v>
      </c>
      <c r="W10" s="104"/>
      <c r="X10" s="104"/>
      <c r="Y10" s="104"/>
      <c r="Z10" s="104"/>
    </row>
    <row r="11" ht="13.5" customHeight="1">
      <c r="A11" s="107"/>
      <c r="B11" s="445" t="s">
        <v>653</v>
      </c>
      <c r="C11" s="446" t="s">
        <v>654</v>
      </c>
      <c r="D11" s="446">
        <v>1.0</v>
      </c>
      <c r="E11" s="187">
        <v>220.0</v>
      </c>
      <c r="F11" s="447"/>
      <c r="G11" s="448"/>
      <c r="H11" s="94"/>
      <c r="I11" s="95"/>
      <c r="J11" s="449"/>
      <c r="K11" s="450"/>
      <c r="L11" s="97"/>
      <c r="M11" s="299"/>
      <c r="N11" s="451"/>
      <c r="O11" s="452"/>
      <c r="P11" s="453">
        <f t="shared" si="1"/>
        <v>0</v>
      </c>
      <c r="Q11" s="454">
        <f t="shared" si="2"/>
        <v>0</v>
      </c>
      <c r="R11" s="455">
        <f t="shared" si="3"/>
        <v>0</v>
      </c>
      <c r="S11" s="104"/>
      <c r="T11" s="228">
        <v>12.0</v>
      </c>
      <c r="U11" s="104"/>
      <c r="V11" s="228">
        <f t="shared" si="4"/>
        <v>0</v>
      </c>
      <c r="W11" s="104"/>
      <c r="X11" s="104"/>
      <c r="Y11" s="104"/>
      <c r="Z11" s="104"/>
    </row>
    <row r="12" ht="13.5" customHeight="1">
      <c r="A12" s="107"/>
      <c r="B12" s="445" t="s">
        <v>655</v>
      </c>
      <c r="C12" s="446" t="s">
        <v>642</v>
      </c>
      <c r="D12" s="446">
        <v>1.0</v>
      </c>
      <c r="E12" s="187">
        <v>57.5</v>
      </c>
      <c r="F12" s="447"/>
      <c r="G12" s="448"/>
      <c r="H12" s="94"/>
      <c r="I12" s="95"/>
      <c r="J12" s="449"/>
      <c r="K12" s="450"/>
      <c r="L12" s="97"/>
      <c r="M12" s="299"/>
      <c r="N12" s="451"/>
      <c r="O12" s="452"/>
      <c r="P12" s="453">
        <f t="shared" si="1"/>
        <v>0</v>
      </c>
      <c r="Q12" s="454">
        <f t="shared" si="2"/>
        <v>0</v>
      </c>
      <c r="R12" s="455">
        <f t="shared" si="3"/>
        <v>0</v>
      </c>
      <c r="S12" s="104"/>
      <c r="T12" s="228">
        <v>4.0</v>
      </c>
      <c r="U12" s="104"/>
      <c r="V12" s="228">
        <f t="shared" si="4"/>
        <v>0</v>
      </c>
      <c r="W12" s="104"/>
      <c r="X12" s="104"/>
      <c r="Y12" s="104"/>
      <c r="Z12" s="104"/>
    </row>
    <row r="13" ht="13.5" customHeight="1">
      <c r="A13" s="107"/>
      <c r="B13" s="445" t="s">
        <v>656</v>
      </c>
      <c r="C13" s="446" t="s">
        <v>657</v>
      </c>
      <c r="D13" s="446">
        <v>1.0</v>
      </c>
      <c r="E13" s="187">
        <v>92.5</v>
      </c>
      <c r="F13" s="447"/>
      <c r="G13" s="448"/>
      <c r="H13" s="94"/>
      <c r="I13" s="95"/>
      <c r="J13" s="449"/>
      <c r="K13" s="450"/>
      <c r="L13" s="97"/>
      <c r="M13" s="299"/>
      <c r="N13" s="451"/>
      <c r="O13" s="452"/>
      <c r="P13" s="453">
        <f t="shared" si="1"/>
        <v>0</v>
      </c>
      <c r="Q13" s="454">
        <f t="shared" si="2"/>
        <v>0</v>
      </c>
      <c r="R13" s="455">
        <f t="shared" si="3"/>
        <v>0</v>
      </c>
      <c r="S13" s="104"/>
      <c r="T13" s="228">
        <v>6.0</v>
      </c>
      <c r="U13" s="104"/>
      <c r="V13" s="228">
        <f t="shared" si="4"/>
        <v>0</v>
      </c>
      <c r="W13" s="104"/>
      <c r="X13" s="104"/>
      <c r="Y13" s="104"/>
      <c r="Z13" s="104"/>
    </row>
    <row r="14" ht="13.5" customHeight="1">
      <c r="A14" s="107"/>
      <c r="B14" s="445" t="s">
        <v>658</v>
      </c>
      <c r="C14" s="446" t="s">
        <v>659</v>
      </c>
      <c r="D14" s="446">
        <v>1.0</v>
      </c>
      <c r="E14" s="187">
        <v>95.0</v>
      </c>
      <c r="F14" s="447"/>
      <c r="G14" s="448"/>
      <c r="H14" s="94"/>
      <c r="I14" s="95"/>
      <c r="J14" s="449"/>
      <c r="K14" s="450"/>
      <c r="L14" s="97"/>
      <c r="M14" s="299"/>
      <c r="N14" s="451"/>
      <c r="O14" s="452"/>
      <c r="P14" s="453">
        <f t="shared" si="1"/>
        <v>0</v>
      </c>
      <c r="Q14" s="454">
        <f t="shared" si="2"/>
        <v>0</v>
      </c>
      <c r="R14" s="455">
        <f t="shared" si="3"/>
        <v>0</v>
      </c>
      <c r="S14" s="104"/>
      <c r="T14" s="228">
        <v>6.0</v>
      </c>
      <c r="U14" s="104"/>
      <c r="V14" s="228">
        <f t="shared" si="4"/>
        <v>0</v>
      </c>
      <c r="W14" s="104"/>
      <c r="X14" s="104"/>
      <c r="Y14" s="104"/>
      <c r="Z14" s="104"/>
    </row>
    <row r="15" ht="13.5" customHeight="1">
      <c r="A15" s="107"/>
      <c r="B15" s="445" t="s">
        <v>660</v>
      </c>
      <c r="C15" s="446" t="s">
        <v>661</v>
      </c>
      <c r="D15" s="446">
        <v>1.0</v>
      </c>
      <c r="E15" s="187">
        <v>105.0</v>
      </c>
      <c r="F15" s="447"/>
      <c r="G15" s="448"/>
      <c r="H15" s="94"/>
      <c r="I15" s="95"/>
      <c r="J15" s="449"/>
      <c r="K15" s="450"/>
      <c r="L15" s="97"/>
      <c r="M15" s="299"/>
      <c r="N15" s="451"/>
      <c r="O15" s="452"/>
      <c r="P15" s="453">
        <f t="shared" si="1"/>
        <v>0</v>
      </c>
      <c r="Q15" s="454">
        <f t="shared" si="2"/>
        <v>0</v>
      </c>
      <c r="R15" s="455">
        <f t="shared" si="3"/>
        <v>0</v>
      </c>
      <c r="S15" s="104"/>
      <c r="T15" s="228">
        <v>6.0</v>
      </c>
      <c r="U15" s="104"/>
      <c r="V15" s="228">
        <f t="shared" si="4"/>
        <v>0</v>
      </c>
      <c r="W15" s="104"/>
      <c r="X15" s="104"/>
      <c r="Y15" s="104"/>
      <c r="Z15" s="104"/>
    </row>
    <row r="16" ht="13.5" customHeight="1">
      <c r="A16" s="107"/>
      <c r="B16" s="445" t="s">
        <v>662</v>
      </c>
      <c r="C16" s="446" t="s">
        <v>663</v>
      </c>
      <c r="D16" s="446">
        <v>1.0</v>
      </c>
      <c r="E16" s="187">
        <v>142.5</v>
      </c>
      <c r="F16" s="447"/>
      <c r="G16" s="448"/>
      <c r="H16" s="94"/>
      <c r="I16" s="95"/>
      <c r="J16" s="449"/>
      <c r="K16" s="450"/>
      <c r="L16" s="97"/>
      <c r="M16" s="299"/>
      <c r="N16" s="451"/>
      <c r="O16" s="452"/>
      <c r="P16" s="453">
        <f t="shared" si="1"/>
        <v>0</v>
      </c>
      <c r="Q16" s="454">
        <f t="shared" si="2"/>
        <v>0</v>
      </c>
      <c r="R16" s="455">
        <f t="shared" si="3"/>
        <v>0</v>
      </c>
      <c r="S16" s="104"/>
      <c r="T16" s="228">
        <v>8.0</v>
      </c>
      <c r="U16" s="104"/>
      <c r="V16" s="228">
        <f t="shared" si="4"/>
        <v>0</v>
      </c>
      <c r="W16" s="104"/>
      <c r="X16" s="104"/>
      <c r="Y16" s="104"/>
      <c r="Z16" s="104"/>
    </row>
    <row r="17" ht="13.5" customHeight="1">
      <c r="A17" s="107"/>
      <c r="B17" s="445" t="s">
        <v>664</v>
      </c>
      <c r="C17" s="446" t="s">
        <v>646</v>
      </c>
      <c r="D17" s="446">
        <v>1.0</v>
      </c>
      <c r="E17" s="187">
        <v>110.0</v>
      </c>
      <c r="F17" s="447"/>
      <c r="G17" s="448"/>
      <c r="H17" s="94"/>
      <c r="I17" s="95"/>
      <c r="J17" s="449"/>
      <c r="K17" s="450"/>
      <c r="L17" s="97"/>
      <c r="M17" s="299"/>
      <c r="N17" s="451"/>
      <c r="O17" s="452"/>
      <c r="P17" s="453">
        <f t="shared" si="1"/>
        <v>0</v>
      </c>
      <c r="Q17" s="454">
        <f t="shared" si="2"/>
        <v>0</v>
      </c>
      <c r="R17" s="455">
        <f t="shared" si="3"/>
        <v>0</v>
      </c>
      <c r="S17" s="104"/>
      <c r="T17" s="228">
        <v>12.0</v>
      </c>
      <c r="U17" s="104"/>
      <c r="V17" s="228">
        <f t="shared" si="4"/>
        <v>0</v>
      </c>
      <c r="W17" s="104"/>
      <c r="X17" s="104"/>
      <c r="Y17" s="104"/>
      <c r="Z17" s="104"/>
    </row>
    <row r="18" ht="13.5" customHeight="1">
      <c r="A18" s="107"/>
      <c r="B18" s="445" t="s">
        <v>665</v>
      </c>
      <c r="C18" s="446" t="s">
        <v>666</v>
      </c>
      <c r="D18" s="446">
        <v>1.0</v>
      </c>
      <c r="E18" s="187">
        <v>197.5</v>
      </c>
      <c r="F18" s="447"/>
      <c r="G18" s="448"/>
      <c r="H18" s="94"/>
      <c r="I18" s="95"/>
      <c r="J18" s="449"/>
      <c r="K18" s="450"/>
      <c r="L18" s="97"/>
      <c r="M18" s="299"/>
      <c r="N18" s="451"/>
      <c r="O18" s="452"/>
      <c r="P18" s="453">
        <f t="shared" si="1"/>
        <v>0</v>
      </c>
      <c r="Q18" s="454">
        <f t="shared" si="2"/>
        <v>0</v>
      </c>
      <c r="R18" s="455">
        <f t="shared" si="3"/>
        <v>0</v>
      </c>
      <c r="S18" s="104"/>
      <c r="T18" s="228">
        <v>15.0</v>
      </c>
      <c r="U18" s="104"/>
      <c r="V18" s="228">
        <f t="shared" si="4"/>
        <v>0</v>
      </c>
      <c r="W18" s="104"/>
      <c r="X18" s="104"/>
      <c r="Y18" s="104"/>
      <c r="Z18" s="104"/>
    </row>
    <row r="19" ht="13.5" customHeight="1">
      <c r="A19" s="107"/>
      <c r="B19" s="445" t="s">
        <v>667</v>
      </c>
      <c r="C19" s="446" t="s">
        <v>668</v>
      </c>
      <c r="D19" s="446">
        <v>1.0</v>
      </c>
      <c r="E19" s="187">
        <v>182.5</v>
      </c>
      <c r="F19" s="447"/>
      <c r="G19" s="448"/>
      <c r="H19" s="94"/>
      <c r="I19" s="95"/>
      <c r="J19" s="449"/>
      <c r="K19" s="450"/>
      <c r="L19" s="97"/>
      <c r="M19" s="299"/>
      <c r="N19" s="451"/>
      <c r="O19" s="452"/>
      <c r="P19" s="453">
        <f t="shared" si="1"/>
        <v>0</v>
      </c>
      <c r="Q19" s="454">
        <f t="shared" si="2"/>
        <v>0</v>
      </c>
      <c r="R19" s="455">
        <f t="shared" si="3"/>
        <v>0</v>
      </c>
      <c r="S19" s="104"/>
      <c r="T19" s="228">
        <v>9.0</v>
      </c>
      <c r="U19" s="104"/>
      <c r="V19" s="228">
        <f t="shared" si="4"/>
        <v>0</v>
      </c>
      <c r="W19" s="104"/>
      <c r="X19" s="104"/>
      <c r="Y19" s="104"/>
      <c r="Z19" s="104"/>
    </row>
    <row r="20" ht="13.5" customHeight="1">
      <c r="A20" s="107"/>
      <c r="B20" s="445" t="s">
        <v>669</v>
      </c>
      <c r="C20" s="446" t="s">
        <v>670</v>
      </c>
      <c r="D20" s="446">
        <v>1.0</v>
      </c>
      <c r="E20" s="187">
        <v>220.0</v>
      </c>
      <c r="F20" s="447"/>
      <c r="G20" s="448"/>
      <c r="H20" s="94"/>
      <c r="I20" s="95"/>
      <c r="J20" s="449"/>
      <c r="K20" s="450"/>
      <c r="L20" s="97"/>
      <c r="M20" s="299"/>
      <c r="N20" s="451"/>
      <c r="O20" s="452"/>
      <c r="P20" s="453">
        <f t="shared" si="1"/>
        <v>0</v>
      </c>
      <c r="Q20" s="454">
        <f t="shared" si="2"/>
        <v>0</v>
      </c>
      <c r="R20" s="455">
        <f t="shared" si="3"/>
        <v>0</v>
      </c>
      <c r="S20" s="104"/>
      <c r="T20" s="228">
        <v>9.0</v>
      </c>
      <c r="U20" s="104"/>
      <c r="V20" s="228">
        <f t="shared" si="4"/>
        <v>0</v>
      </c>
      <c r="W20" s="104"/>
      <c r="X20" s="104"/>
      <c r="Y20" s="104"/>
      <c r="Z20" s="104"/>
    </row>
    <row r="21" ht="13.5" customHeight="1">
      <c r="A21" s="107"/>
      <c r="B21" s="445" t="s">
        <v>671</v>
      </c>
      <c r="C21" s="446" t="s">
        <v>657</v>
      </c>
      <c r="D21" s="446">
        <v>1.0</v>
      </c>
      <c r="E21" s="187">
        <v>110.0</v>
      </c>
      <c r="F21" s="447"/>
      <c r="G21" s="448"/>
      <c r="H21" s="94"/>
      <c r="I21" s="95"/>
      <c r="J21" s="449"/>
      <c r="K21" s="450"/>
      <c r="L21" s="97"/>
      <c r="M21" s="299"/>
      <c r="N21" s="451"/>
      <c r="O21" s="452"/>
      <c r="P21" s="453">
        <f t="shared" si="1"/>
        <v>0</v>
      </c>
      <c r="Q21" s="454">
        <f t="shared" si="2"/>
        <v>0</v>
      </c>
      <c r="R21" s="455">
        <f t="shared" si="3"/>
        <v>0</v>
      </c>
      <c r="S21" s="104"/>
      <c r="T21" s="228">
        <v>6.0</v>
      </c>
      <c r="U21" s="104"/>
      <c r="V21" s="228">
        <f t="shared" si="4"/>
        <v>0</v>
      </c>
      <c r="W21" s="104"/>
      <c r="X21" s="104"/>
      <c r="Y21" s="104"/>
      <c r="Z21" s="104"/>
    </row>
    <row r="22" ht="13.5" customHeight="1">
      <c r="A22" s="107"/>
      <c r="B22" s="445" t="s">
        <v>672</v>
      </c>
      <c r="C22" s="446" t="s">
        <v>646</v>
      </c>
      <c r="D22" s="446">
        <v>1.0</v>
      </c>
      <c r="E22" s="187">
        <v>145.0</v>
      </c>
      <c r="F22" s="447"/>
      <c r="G22" s="448"/>
      <c r="H22" s="94"/>
      <c r="I22" s="95"/>
      <c r="J22" s="449"/>
      <c r="K22" s="450"/>
      <c r="L22" s="97"/>
      <c r="M22" s="299"/>
      <c r="N22" s="451"/>
      <c r="O22" s="452"/>
      <c r="P22" s="453">
        <f t="shared" si="1"/>
        <v>0</v>
      </c>
      <c r="Q22" s="454">
        <f t="shared" si="2"/>
        <v>0</v>
      </c>
      <c r="R22" s="455">
        <f t="shared" si="3"/>
        <v>0</v>
      </c>
      <c r="S22" s="104"/>
      <c r="T22" s="228">
        <v>10.0</v>
      </c>
      <c r="U22" s="104"/>
      <c r="V22" s="228">
        <f t="shared" si="4"/>
        <v>0</v>
      </c>
      <c r="W22" s="104"/>
      <c r="X22" s="104"/>
      <c r="Y22" s="104"/>
      <c r="Z22" s="104"/>
    </row>
    <row r="23" ht="13.5" customHeight="1">
      <c r="A23" s="107"/>
      <c r="B23" s="445" t="s">
        <v>673</v>
      </c>
      <c r="C23" s="446" t="s">
        <v>674</v>
      </c>
      <c r="D23" s="446">
        <v>5.0</v>
      </c>
      <c r="E23" s="187">
        <v>590.0</v>
      </c>
      <c r="F23" s="447"/>
      <c r="G23" s="448"/>
      <c r="H23" s="94"/>
      <c r="I23" s="95"/>
      <c r="J23" s="449"/>
      <c r="K23" s="450"/>
      <c r="L23" s="97"/>
      <c r="M23" s="299"/>
      <c r="N23" s="451"/>
      <c r="O23" s="452"/>
      <c r="P23" s="453">
        <f t="shared" si="1"/>
        <v>0</v>
      </c>
      <c r="Q23" s="454">
        <f t="shared" si="2"/>
        <v>0</v>
      </c>
      <c r="R23" s="455">
        <f t="shared" si="3"/>
        <v>0</v>
      </c>
      <c r="S23" s="104"/>
      <c r="T23" s="228">
        <v>48.0</v>
      </c>
      <c r="U23" s="104"/>
      <c r="V23" s="228">
        <f t="shared" si="4"/>
        <v>0</v>
      </c>
      <c r="W23" s="104"/>
      <c r="X23" s="104"/>
      <c r="Y23" s="104"/>
      <c r="Z23" s="104"/>
    </row>
    <row r="24" ht="13.5" customHeight="1">
      <c r="A24" s="107"/>
      <c r="B24" s="445" t="s">
        <v>675</v>
      </c>
      <c r="C24" s="446" t="s">
        <v>676</v>
      </c>
      <c r="D24" s="446">
        <v>1.0</v>
      </c>
      <c r="E24" s="187">
        <v>145.0</v>
      </c>
      <c r="F24" s="447"/>
      <c r="G24" s="448"/>
      <c r="H24" s="94"/>
      <c r="I24" s="95"/>
      <c r="J24" s="449"/>
      <c r="K24" s="450"/>
      <c r="L24" s="97"/>
      <c r="M24" s="299"/>
      <c r="N24" s="451"/>
      <c r="O24" s="452"/>
      <c r="P24" s="453">
        <f t="shared" si="1"/>
        <v>0</v>
      </c>
      <c r="Q24" s="454">
        <f t="shared" si="2"/>
        <v>0</v>
      </c>
      <c r="R24" s="455">
        <f t="shared" si="3"/>
        <v>0</v>
      </c>
      <c r="S24" s="104"/>
      <c r="T24" s="228">
        <v>8.0</v>
      </c>
      <c r="U24" s="104"/>
      <c r="V24" s="228">
        <f t="shared" si="4"/>
        <v>0</v>
      </c>
      <c r="W24" s="104"/>
      <c r="X24" s="104"/>
      <c r="Y24" s="104"/>
      <c r="Z24" s="104"/>
    </row>
    <row r="25" ht="13.5" customHeight="1">
      <c r="A25" s="107"/>
      <c r="B25" s="445" t="s">
        <v>677</v>
      </c>
      <c r="C25" s="446" t="s">
        <v>678</v>
      </c>
      <c r="D25" s="446">
        <v>6.0</v>
      </c>
      <c r="E25" s="187">
        <v>630.0</v>
      </c>
      <c r="F25" s="447"/>
      <c r="G25" s="448"/>
      <c r="H25" s="94"/>
      <c r="I25" s="95"/>
      <c r="J25" s="449"/>
      <c r="K25" s="450"/>
      <c r="L25" s="97"/>
      <c r="M25" s="299"/>
      <c r="N25" s="451"/>
      <c r="O25" s="452"/>
      <c r="P25" s="453">
        <f t="shared" si="1"/>
        <v>0</v>
      </c>
      <c r="Q25" s="454">
        <f t="shared" si="2"/>
        <v>0</v>
      </c>
      <c r="R25" s="455">
        <f t="shared" si="3"/>
        <v>0</v>
      </c>
      <c r="S25" s="104"/>
      <c r="T25" s="228">
        <v>48.0</v>
      </c>
      <c r="U25" s="104"/>
      <c r="V25" s="228">
        <f t="shared" si="4"/>
        <v>0</v>
      </c>
      <c r="W25" s="104"/>
      <c r="X25" s="104"/>
      <c r="Y25" s="104"/>
      <c r="Z25" s="104"/>
    </row>
    <row r="26" ht="13.5" customHeight="1">
      <c r="A26" s="107"/>
      <c r="B26" s="445" t="s">
        <v>679</v>
      </c>
      <c r="C26" s="446" t="s">
        <v>668</v>
      </c>
      <c r="D26" s="446">
        <v>1.0</v>
      </c>
      <c r="E26" s="187">
        <v>145.0</v>
      </c>
      <c r="F26" s="447"/>
      <c r="G26" s="448"/>
      <c r="H26" s="94"/>
      <c r="I26" s="95"/>
      <c r="J26" s="449"/>
      <c r="K26" s="450"/>
      <c r="L26" s="97"/>
      <c r="M26" s="299"/>
      <c r="N26" s="451"/>
      <c r="O26" s="452"/>
      <c r="P26" s="453">
        <f t="shared" si="1"/>
        <v>0</v>
      </c>
      <c r="Q26" s="454">
        <f t="shared" si="2"/>
        <v>0</v>
      </c>
      <c r="R26" s="455">
        <f t="shared" si="3"/>
        <v>0</v>
      </c>
      <c r="S26" s="104"/>
      <c r="T26" s="228">
        <v>8.0</v>
      </c>
      <c r="U26" s="104"/>
      <c r="V26" s="228">
        <f t="shared" si="4"/>
        <v>0</v>
      </c>
      <c r="W26" s="104"/>
      <c r="X26" s="104"/>
      <c r="Y26" s="104"/>
      <c r="Z26" s="104"/>
    </row>
    <row r="27" ht="13.5" customHeight="1">
      <c r="A27" s="107"/>
      <c r="B27" s="445" t="s">
        <v>680</v>
      </c>
      <c r="C27" s="456" t="s">
        <v>681</v>
      </c>
      <c r="D27" s="456">
        <v>1.0</v>
      </c>
      <c r="E27" s="187">
        <v>195.0</v>
      </c>
      <c r="F27" s="447"/>
      <c r="G27" s="448"/>
      <c r="H27" s="94"/>
      <c r="I27" s="95"/>
      <c r="J27" s="449"/>
      <c r="K27" s="450"/>
      <c r="L27" s="97"/>
      <c r="M27" s="299"/>
      <c r="N27" s="451"/>
      <c r="O27" s="452"/>
      <c r="P27" s="453">
        <f t="shared" si="1"/>
        <v>0</v>
      </c>
      <c r="Q27" s="454">
        <f t="shared" si="2"/>
        <v>0</v>
      </c>
      <c r="R27" s="455">
        <f t="shared" si="3"/>
        <v>0</v>
      </c>
      <c r="S27" s="104"/>
      <c r="T27" s="228">
        <v>12.0</v>
      </c>
      <c r="U27" s="104"/>
      <c r="V27" s="228">
        <f t="shared" si="4"/>
        <v>0</v>
      </c>
      <c r="W27" s="104"/>
      <c r="X27" s="104"/>
      <c r="Y27" s="104"/>
      <c r="Z27" s="104"/>
    </row>
    <row r="28" ht="13.5" customHeight="1">
      <c r="A28" s="107"/>
      <c r="B28" s="445" t="s">
        <v>682</v>
      </c>
      <c r="C28" s="456" t="s">
        <v>683</v>
      </c>
      <c r="D28" s="456">
        <v>1.0</v>
      </c>
      <c r="E28" s="187">
        <v>195.0</v>
      </c>
      <c r="F28" s="447"/>
      <c r="G28" s="448"/>
      <c r="H28" s="94"/>
      <c r="I28" s="95"/>
      <c r="J28" s="449"/>
      <c r="K28" s="450"/>
      <c r="L28" s="97"/>
      <c r="M28" s="299"/>
      <c r="N28" s="451"/>
      <c r="O28" s="452"/>
      <c r="P28" s="453">
        <f t="shared" si="1"/>
        <v>0</v>
      </c>
      <c r="Q28" s="454">
        <f t="shared" si="2"/>
        <v>0</v>
      </c>
      <c r="R28" s="455">
        <f t="shared" si="3"/>
        <v>0</v>
      </c>
      <c r="S28" s="104"/>
      <c r="T28" s="228">
        <v>11.0</v>
      </c>
      <c r="U28" s="104"/>
      <c r="V28" s="228">
        <f t="shared" si="4"/>
        <v>0</v>
      </c>
      <c r="W28" s="104"/>
      <c r="X28" s="104"/>
      <c r="Y28" s="104"/>
      <c r="Z28" s="104"/>
    </row>
    <row r="29" ht="13.5" customHeight="1">
      <c r="A29" s="107"/>
      <c r="B29" s="445" t="s">
        <v>684</v>
      </c>
      <c r="C29" s="456" t="s">
        <v>685</v>
      </c>
      <c r="D29" s="456">
        <v>1.0</v>
      </c>
      <c r="E29" s="187">
        <v>110.0</v>
      </c>
      <c r="F29" s="447"/>
      <c r="G29" s="448"/>
      <c r="H29" s="94"/>
      <c r="I29" s="95"/>
      <c r="J29" s="449"/>
      <c r="K29" s="450"/>
      <c r="L29" s="97"/>
      <c r="M29" s="299"/>
      <c r="N29" s="451"/>
      <c r="O29" s="452"/>
      <c r="P29" s="453">
        <f t="shared" si="1"/>
        <v>0</v>
      </c>
      <c r="Q29" s="454">
        <f t="shared" si="2"/>
        <v>0</v>
      </c>
      <c r="R29" s="455">
        <f t="shared" si="3"/>
        <v>0</v>
      </c>
      <c r="S29" s="104"/>
      <c r="T29" s="228">
        <v>5.0</v>
      </c>
      <c r="U29" s="104"/>
      <c r="V29" s="228">
        <f t="shared" si="4"/>
        <v>0</v>
      </c>
      <c r="W29" s="104"/>
      <c r="X29" s="104"/>
      <c r="Y29" s="104"/>
      <c r="Z29" s="104"/>
    </row>
    <row r="30" ht="13.5" customHeight="1">
      <c r="A30" s="107"/>
      <c r="B30" s="445" t="s">
        <v>686</v>
      </c>
      <c r="C30" s="456" t="s">
        <v>687</v>
      </c>
      <c r="D30" s="456">
        <v>1.0</v>
      </c>
      <c r="E30" s="187">
        <v>175.0</v>
      </c>
      <c r="F30" s="447"/>
      <c r="G30" s="448"/>
      <c r="H30" s="94"/>
      <c r="I30" s="95"/>
      <c r="J30" s="449"/>
      <c r="K30" s="450"/>
      <c r="L30" s="97"/>
      <c r="M30" s="299"/>
      <c r="N30" s="451"/>
      <c r="O30" s="452"/>
      <c r="P30" s="453">
        <f t="shared" si="1"/>
        <v>0</v>
      </c>
      <c r="Q30" s="454">
        <f t="shared" si="2"/>
        <v>0</v>
      </c>
      <c r="R30" s="455">
        <f t="shared" si="3"/>
        <v>0</v>
      </c>
      <c r="S30" s="104"/>
      <c r="T30" s="228">
        <v>12.0</v>
      </c>
      <c r="U30" s="104"/>
      <c r="V30" s="228">
        <f t="shared" si="4"/>
        <v>0</v>
      </c>
      <c r="W30" s="104"/>
      <c r="X30" s="104"/>
      <c r="Y30" s="104"/>
      <c r="Z30" s="104"/>
    </row>
    <row r="31" ht="13.5" customHeight="1">
      <c r="A31" s="107"/>
      <c r="B31" s="445" t="s">
        <v>688</v>
      </c>
      <c r="C31" s="456" t="s">
        <v>689</v>
      </c>
      <c r="D31" s="456">
        <v>1.0</v>
      </c>
      <c r="E31" s="187">
        <v>110.0</v>
      </c>
      <c r="F31" s="447"/>
      <c r="G31" s="448"/>
      <c r="H31" s="94"/>
      <c r="I31" s="95"/>
      <c r="J31" s="449"/>
      <c r="K31" s="450"/>
      <c r="L31" s="97"/>
      <c r="M31" s="299"/>
      <c r="N31" s="451"/>
      <c r="O31" s="452"/>
      <c r="P31" s="453">
        <f t="shared" si="1"/>
        <v>0</v>
      </c>
      <c r="Q31" s="454">
        <f t="shared" si="2"/>
        <v>0</v>
      </c>
      <c r="R31" s="455">
        <f t="shared" si="3"/>
        <v>0</v>
      </c>
      <c r="S31" s="104"/>
      <c r="T31" s="228">
        <v>7.0</v>
      </c>
      <c r="U31" s="104"/>
      <c r="V31" s="228">
        <f t="shared" si="4"/>
        <v>0</v>
      </c>
      <c r="W31" s="104"/>
      <c r="X31" s="104"/>
      <c r="Y31" s="104"/>
      <c r="Z31" s="104"/>
    </row>
    <row r="32" ht="13.5" customHeight="1">
      <c r="A32" s="107"/>
      <c r="B32" s="445" t="s">
        <v>690</v>
      </c>
      <c r="C32" s="456" t="s">
        <v>691</v>
      </c>
      <c r="D32" s="456">
        <v>1.0</v>
      </c>
      <c r="E32" s="187">
        <v>177.5</v>
      </c>
      <c r="F32" s="447"/>
      <c r="G32" s="448"/>
      <c r="H32" s="94"/>
      <c r="I32" s="95"/>
      <c r="J32" s="449"/>
      <c r="K32" s="450"/>
      <c r="L32" s="97"/>
      <c r="M32" s="299"/>
      <c r="N32" s="451"/>
      <c r="O32" s="452"/>
      <c r="P32" s="453">
        <f t="shared" si="1"/>
        <v>0</v>
      </c>
      <c r="Q32" s="454">
        <f t="shared" si="2"/>
        <v>0</v>
      </c>
      <c r="R32" s="455">
        <f t="shared" si="3"/>
        <v>0</v>
      </c>
      <c r="S32" s="104"/>
      <c r="T32" s="228">
        <v>10.0</v>
      </c>
      <c r="U32" s="104"/>
      <c r="V32" s="228">
        <f t="shared" si="4"/>
        <v>0</v>
      </c>
      <c r="W32" s="104"/>
      <c r="X32" s="104"/>
      <c r="Y32" s="104"/>
      <c r="Z32" s="104"/>
    </row>
    <row r="33" ht="15.0" customHeight="1">
      <c r="A33" s="112"/>
      <c r="B33" s="457" t="s">
        <v>692</v>
      </c>
      <c r="C33" s="458" t="s">
        <v>693</v>
      </c>
      <c r="D33" s="458">
        <v>1.0</v>
      </c>
      <c r="E33" s="459">
        <v>187.5</v>
      </c>
      <c r="F33" s="460"/>
      <c r="G33" s="461"/>
      <c r="H33" s="401"/>
      <c r="I33" s="402"/>
      <c r="J33" s="462"/>
      <c r="K33" s="463"/>
      <c r="L33" s="404"/>
      <c r="M33" s="405"/>
      <c r="N33" s="464"/>
      <c r="O33" s="465"/>
      <c r="P33" s="466">
        <f t="shared" si="1"/>
        <v>0</v>
      </c>
      <c r="Q33" s="467">
        <f t="shared" si="2"/>
        <v>0</v>
      </c>
      <c r="R33" s="468">
        <f t="shared" si="3"/>
        <v>0</v>
      </c>
      <c r="S33" s="104"/>
      <c r="T33" s="228">
        <v>9.0</v>
      </c>
      <c r="U33" s="104"/>
      <c r="V33" s="228">
        <f t="shared" si="4"/>
        <v>0</v>
      </c>
      <c r="W33" s="104"/>
      <c r="X33" s="104"/>
      <c r="Y33" s="104"/>
      <c r="Z33" s="104"/>
    </row>
    <row r="34" ht="12.75" customHeight="1">
      <c r="E34" s="469" t="s">
        <v>77</v>
      </c>
      <c r="F34" s="200">
        <f t="shared" ref="F34:R34" si="5">SUM(F3:F33)</f>
        <v>0</v>
      </c>
      <c r="G34" s="200">
        <f t="shared" si="5"/>
        <v>0</v>
      </c>
      <c r="H34" s="200">
        <f t="shared" si="5"/>
        <v>0</v>
      </c>
      <c r="I34" s="200">
        <f t="shared" si="5"/>
        <v>0</v>
      </c>
      <c r="J34" s="200">
        <f t="shared" si="5"/>
        <v>0</v>
      </c>
      <c r="K34" s="200">
        <f t="shared" si="5"/>
        <v>0</v>
      </c>
      <c r="L34" s="200">
        <f t="shared" si="5"/>
        <v>0</v>
      </c>
      <c r="M34" s="200">
        <f t="shared" si="5"/>
        <v>0</v>
      </c>
      <c r="N34" s="200">
        <f t="shared" si="5"/>
        <v>0</v>
      </c>
      <c r="O34" s="282">
        <f t="shared" si="5"/>
        <v>0</v>
      </c>
      <c r="P34" s="356">
        <f t="shared" si="5"/>
        <v>0</v>
      </c>
      <c r="Q34" s="288">
        <f t="shared" si="5"/>
        <v>0</v>
      </c>
      <c r="R34" s="215">
        <f t="shared" si="5"/>
        <v>0</v>
      </c>
      <c r="V34" s="470">
        <f>SUM(V3:V33)</f>
        <v>0</v>
      </c>
    </row>
    <row r="35" ht="12.75" customHeight="1"/>
    <row r="36" ht="12.75" customHeight="1">
      <c r="B36" s="471" t="s">
        <v>694</v>
      </c>
      <c r="C36" s="13"/>
      <c r="F36" s="472" t="s">
        <v>216</v>
      </c>
      <c r="G36" s="13"/>
      <c r="H36" s="13"/>
      <c r="I36" s="13"/>
      <c r="J36" s="13"/>
      <c r="K36" s="13"/>
      <c r="L36" s="13"/>
      <c r="M36" s="13"/>
      <c r="N36" s="13"/>
      <c r="O36" s="13"/>
      <c r="Q36" s="473"/>
      <c r="R36" s="473"/>
      <c r="S36" s="473"/>
      <c r="T36" s="473"/>
      <c r="U36" s="473"/>
    </row>
    <row r="37" ht="12.75" customHeight="1"/>
    <row r="38" ht="12.75" customHeight="1">
      <c r="B38" s="215" t="s">
        <v>218</v>
      </c>
      <c r="C38" s="286">
        <f>P34</f>
        <v>0</v>
      </c>
      <c r="F38" s="421" t="s">
        <v>623</v>
      </c>
      <c r="G38" s="422" t="s">
        <v>624</v>
      </c>
      <c r="H38" s="423" t="s">
        <v>625</v>
      </c>
      <c r="I38" s="424" t="s">
        <v>626</v>
      </c>
      <c r="J38" s="425" t="s">
        <v>627</v>
      </c>
      <c r="K38" s="73" t="s">
        <v>628</v>
      </c>
      <c r="L38" s="426" t="s">
        <v>629</v>
      </c>
      <c r="M38" s="427" t="s">
        <v>630</v>
      </c>
      <c r="N38" s="428" t="s">
        <v>631</v>
      </c>
      <c r="O38" s="429" t="s">
        <v>632</v>
      </c>
      <c r="P38" s="474" t="s">
        <v>77</v>
      </c>
    </row>
    <row r="39" ht="12.75" customHeight="1">
      <c r="B39" s="215" t="s">
        <v>220</v>
      </c>
      <c r="C39" s="286">
        <f>C38*1.2</f>
        <v>0</v>
      </c>
      <c r="F39" s="211">
        <f t="shared" ref="F39:O39" si="6">SUMPRODUCT($D$3:$D$33,F3:F33)</f>
        <v>0</v>
      </c>
      <c r="G39" s="211">
        <f t="shared" si="6"/>
        <v>0</v>
      </c>
      <c r="H39" s="211">
        <f t="shared" si="6"/>
        <v>0</v>
      </c>
      <c r="I39" s="211">
        <f t="shared" si="6"/>
        <v>0</v>
      </c>
      <c r="J39" s="211">
        <f t="shared" si="6"/>
        <v>0</v>
      </c>
      <c r="K39" s="211">
        <f t="shared" si="6"/>
        <v>0</v>
      </c>
      <c r="L39" s="211">
        <f t="shared" si="6"/>
        <v>0</v>
      </c>
      <c r="M39" s="211">
        <f t="shared" si="6"/>
        <v>0</v>
      </c>
      <c r="N39" s="211">
        <f t="shared" si="6"/>
        <v>0</v>
      </c>
      <c r="O39" s="211">
        <f t="shared" si="6"/>
        <v>0</v>
      </c>
      <c r="P39" s="211">
        <f>SUM(F39:O39)</f>
        <v>0</v>
      </c>
      <c r="Q39" s="22"/>
      <c r="R39" s="22"/>
    </row>
    <row r="40" ht="12.75" customHeight="1">
      <c r="B40" s="215" t="s">
        <v>695</v>
      </c>
      <c r="C40" s="288">
        <f>Q34</f>
        <v>0</v>
      </c>
      <c r="F40" s="341">
        <f t="shared" ref="F40:P40" si="7">IFERROR(F39/$P$39,0)</f>
        <v>0</v>
      </c>
      <c r="G40" s="341">
        <f t="shared" si="7"/>
        <v>0</v>
      </c>
      <c r="H40" s="341">
        <f t="shared" si="7"/>
        <v>0</v>
      </c>
      <c r="I40" s="341">
        <f t="shared" si="7"/>
        <v>0</v>
      </c>
      <c r="J40" s="341">
        <f t="shared" si="7"/>
        <v>0</v>
      </c>
      <c r="K40" s="341">
        <f t="shared" si="7"/>
        <v>0</v>
      </c>
      <c r="L40" s="341">
        <f t="shared" si="7"/>
        <v>0</v>
      </c>
      <c r="M40" s="341">
        <f t="shared" si="7"/>
        <v>0</v>
      </c>
      <c r="N40" s="341">
        <f t="shared" si="7"/>
        <v>0</v>
      </c>
      <c r="O40" s="341">
        <f t="shared" si="7"/>
        <v>0</v>
      </c>
      <c r="P40" s="341">
        <f t="shared" si="7"/>
        <v>0</v>
      </c>
      <c r="Q40" s="475"/>
      <c r="R40" s="475"/>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4">
    <mergeCell ref="F1:O1"/>
    <mergeCell ref="A3:A33"/>
    <mergeCell ref="B36:C36"/>
    <mergeCell ref="F36:O36"/>
  </mergeCells>
  <hyperlinks>
    <hyperlink r:id="rId1" ref="B3"/>
    <hyperlink r:id="rId2" ref="B4"/>
    <hyperlink r:id="rId3" ref="B5"/>
    <hyperlink r:id="rId4" ref="B6"/>
    <hyperlink r:id="rId5" ref="B7"/>
    <hyperlink r:id="rId6" ref="B8"/>
    <hyperlink r:id="rId7" ref="B9"/>
    <hyperlink r:id="rId8" ref="B10"/>
    <hyperlink r:id="rId9" ref="B11"/>
    <hyperlink r:id="rId10" ref="B12"/>
    <hyperlink r:id="rId11" ref="B13"/>
    <hyperlink r:id="rId12" ref="B14"/>
    <hyperlink r:id="rId13" ref="B15"/>
    <hyperlink r:id="rId14" ref="B16"/>
    <hyperlink r:id="rId15" ref="B17"/>
    <hyperlink r:id="rId16" ref="B18"/>
    <hyperlink r:id="rId17" ref="B19"/>
    <hyperlink r:id="rId18" ref="B20"/>
    <hyperlink r:id="rId19" ref="B21"/>
    <hyperlink r:id="rId20" ref="B22"/>
    <hyperlink r:id="rId21" ref="B23"/>
    <hyperlink r:id="rId22" ref="B24"/>
    <hyperlink r:id="rId23" ref="B25"/>
    <hyperlink r:id="rId24" ref="B26"/>
    <hyperlink r:id="rId25" ref="B27"/>
    <hyperlink r:id="rId26" ref="B28"/>
    <hyperlink r:id="rId27" ref="B29"/>
    <hyperlink r:id="rId28" ref="B30"/>
    <hyperlink r:id="rId29" ref="B31"/>
    <hyperlink r:id="rId30" ref="B32"/>
    <hyperlink r:id="rId31" ref="B33"/>
  </hyperlinks>
  <printOptions/>
  <pageMargins bottom="0.7480314960629921" footer="0.0" header="0.0" left="0.7086614173228347" right="0.7086614173228347" top="0.7480314960629921"/>
  <pageSetup paperSize="9" orientation="landscape"/>
  <drawing r:id="rId3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1"/>
    <pageSetUpPr/>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0"/>
  <cols>
    <col customWidth="1" min="1" max="1" width="11.38"/>
    <col customWidth="1" min="2" max="2" width="33.88"/>
    <col customWidth="1" min="3" max="3" width="24.13"/>
    <col customWidth="1" min="4" max="4" width="17.88"/>
    <col customWidth="1" min="5" max="5" width="13.38"/>
    <col customWidth="1" min="6" max="6" width="11.38"/>
    <col customWidth="1" min="7" max="7" width="12.0"/>
    <col customWidth="1" min="8" max="16" width="11.38"/>
    <col customWidth="1" min="17" max="17" width="18.38"/>
    <col customWidth="1" min="18" max="22" width="11.38"/>
    <col customWidth="1" min="23" max="23" width="12.88"/>
    <col customWidth="1" min="24" max="33" width="11.38"/>
  </cols>
  <sheetData>
    <row r="1" ht="59.25" customHeight="1">
      <c r="H1" s="476" t="s">
        <v>696</v>
      </c>
      <c r="I1" s="64"/>
      <c r="J1" s="64"/>
      <c r="K1" s="64"/>
      <c r="L1" s="64"/>
      <c r="M1" s="64"/>
      <c r="N1" s="64"/>
      <c r="O1" s="64"/>
      <c r="P1" s="64"/>
      <c r="T1" s="477"/>
    </row>
    <row r="2" ht="12.75" customHeight="1">
      <c r="A2" s="329" t="s">
        <v>18</v>
      </c>
      <c r="B2" s="329" t="s">
        <v>82</v>
      </c>
      <c r="C2" s="329" t="s">
        <v>83</v>
      </c>
      <c r="D2" s="329" t="s">
        <v>84</v>
      </c>
      <c r="E2" s="478" t="s">
        <v>589</v>
      </c>
      <c r="F2" s="478" t="s">
        <v>697</v>
      </c>
      <c r="G2" s="478" t="s">
        <v>622</v>
      </c>
      <c r="H2" s="479" t="s">
        <v>88</v>
      </c>
      <c r="I2" s="480" t="s">
        <v>91</v>
      </c>
      <c r="J2" s="481" t="s">
        <v>92</v>
      </c>
      <c r="K2" s="482" t="s">
        <v>698</v>
      </c>
      <c r="L2" s="483" t="s">
        <v>699</v>
      </c>
      <c r="M2" s="73" t="s">
        <v>700</v>
      </c>
      <c r="N2" s="484" t="s">
        <v>95</v>
      </c>
      <c r="O2" s="485" t="s">
        <v>96</v>
      </c>
      <c r="P2" s="486" t="s">
        <v>701</v>
      </c>
      <c r="Q2" s="487" t="s">
        <v>100</v>
      </c>
      <c r="R2" s="488" t="s">
        <v>633</v>
      </c>
      <c r="S2" s="489"/>
      <c r="T2" s="489"/>
      <c r="U2" s="489"/>
      <c r="V2" s="489"/>
      <c r="W2" s="490"/>
      <c r="X2" s="490"/>
      <c r="Y2" s="490"/>
      <c r="Z2" s="490"/>
      <c r="AA2" s="491"/>
      <c r="AB2" s="491"/>
      <c r="AC2" s="492"/>
      <c r="AD2" s="492"/>
      <c r="AE2" s="492"/>
      <c r="AF2" s="104"/>
      <c r="AG2" s="194"/>
    </row>
    <row r="3" ht="15.75" customHeight="1">
      <c r="A3" s="241" t="s">
        <v>702</v>
      </c>
      <c r="B3" s="493" t="s">
        <v>703</v>
      </c>
      <c r="C3" s="494" t="s">
        <v>704</v>
      </c>
      <c r="D3" s="495"/>
      <c r="E3" s="495" t="s">
        <v>705</v>
      </c>
      <c r="F3" s="494">
        <v>1.0</v>
      </c>
      <c r="G3" s="496">
        <v>245.0</v>
      </c>
      <c r="H3" s="497"/>
      <c r="I3" s="498"/>
      <c r="J3" s="499"/>
      <c r="K3" s="500"/>
      <c r="L3" s="501"/>
      <c r="M3" s="502"/>
      <c r="N3" s="503"/>
      <c r="O3" s="504"/>
      <c r="P3" s="505"/>
      <c r="Q3" s="506">
        <f t="shared" ref="Q3:Q106" si="1">SUM(H3:P3)*G3</f>
        <v>0</v>
      </c>
      <c r="R3" s="507">
        <f t="shared" ref="R3:R106" si="2">SUM(H3:P3)*F3</f>
        <v>0</v>
      </c>
      <c r="S3" s="508"/>
      <c r="T3" s="508"/>
      <c r="U3" s="508"/>
      <c r="V3" s="508"/>
      <c r="W3" s="508"/>
      <c r="X3" s="508"/>
      <c r="Y3" s="508"/>
      <c r="Z3" s="508"/>
      <c r="AA3" s="509"/>
      <c r="AB3" s="510"/>
      <c r="AC3" s="511"/>
      <c r="AD3" s="512"/>
      <c r="AE3" s="512"/>
      <c r="AF3" s="513"/>
      <c r="AG3" s="104"/>
    </row>
    <row r="4" ht="15.75" customHeight="1">
      <c r="A4" s="107"/>
      <c r="B4" s="514" t="s">
        <v>706</v>
      </c>
      <c r="C4" s="168" t="s">
        <v>707</v>
      </c>
      <c r="D4" s="86"/>
      <c r="E4" s="86" t="s">
        <v>705</v>
      </c>
      <c r="F4" s="168">
        <v>1.0</v>
      </c>
      <c r="G4" s="515">
        <v>245.0</v>
      </c>
      <c r="H4" s="516"/>
      <c r="I4" s="517"/>
      <c r="J4" s="518"/>
      <c r="K4" s="519"/>
      <c r="L4" s="520"/>
      <c r="M4" s="502"/>
      <c r="N4" s="521"/>
      <c r="O4" s="522"/>
      <c r="P4" s="523"/>
      <c r="Q4" s="524">
        <f t="shared" si="1"/>
        <v>0</v>
      </c>
      <c r="R4" s="525">
        <f t="shared" si="2"/>
        <v>0</v>
      </c>
      <c r="S4" s="508"/>
      <c r="T4" s="508"/>
      <c r="U4" s="508"/>
      <c r="V4" s="508"/>
      <c r="W4" s="508"/>
      <c r="X4" s="508"/>
      <c r="Y4" s="508"/>
      <c r="Z4" s="508"/>
      <c r="AA4" s="509"/>
      <c r="AB4" s="510"/>
      <c r="AC4" s="511"/>
      <c r="AD4" s="512"/>
      <c r="AE4" s="512"/>
      <c r="AF4" s="513"/>
      <c r="AG4" s="104"/>
    </row>
    <row r="5" ht="15.75" customHeight="1">
      <c r="A5" s="107"/>
      <c r="B5" s="514" t="s">
        <v>708</v>
      </c>
      <c r="C5" s="168" t="s">
        <v>709</v>
      </c>
      <c r="D5" s="86"/>
      <c r="E5" s="86" t="s">
        <v>705</v>
      </c>
      <c r="F5" s="168">
        <v>1.0</v>
      </c>
      <c r="G5" s="515">
        <v>220.0</v>
      </c>
      <c r="H5" s="516"/>
      <c r="I5" s="517"/>
      <c r="J5" s="518"/>
      <c r="K5" s="519"/>
      <c r="L5" s="520"/>
      <c r="M5" s="502"/>
      <c r="N5" s="521"/>
      <c r="O5" s="522"/>
      <c r="P5" s="523"/>
      <c r="Q5" s="524">
        <f t="shared" si="1"/>
        <v>0</v>
      </c>
      <c r="R5" s="525">
        <f t="shared" si="2"/>
        <v>0</v>
      </c>
      <c r="S5" s="508"/>
      <c r="T5" s="508"/>
      <c r="U5" s="508"/>
      <c r="V5" s="508"/>
      <c r="W5" s="508"/>
      <c r="X5" s="508"/>
      <c r="Y5" s="508"/>
      <c r="Z5" s="508"/>
      <c r="AA5" s="509"/>
      <c r="AB5" s="510"/>
      <c r="AC5" s="511"/>
      <c r="AD5" s="512"/>
      <c r="AE5" s="512"/>
      <c r="AF5" s="513"/>
      <c r="AG5" s="104"/>
    </row>
    <row r="6" ht="15.75" customHeight="1">
      <c r="A6" s="107"/>
      <c r="B6" s="514" t="s">
        <v>710</v>
      </c>
      <c r="C6" s="168" t="s">
        <v>711</v>
      </c>
      <c r="D6" s="86"/>
      <c r="E6" s="86" t="s">
        <v>705</v>
      </c>
      <c r="F6" s="168">
        <v>1.0</v>
      </c>
      <c r="G6" s="515">
        <v>255.0</v>
      </c>
      <c r="H6" s="516"/>
      <c r="I6" s="517"/>
      <c r="J6" s="518"/>
      <c r="K6" s="519"/>
      <c r="L6" s="520"/>
      <c r="M6" s="502"/>
      <c r="N6" s="521"/>
      <c r="O6" s="522"/>
      <c r="P6" s="523"/>
      <c r="Q6" s="524">
        <f t="shared" si="1"/>
        <v>0</v>
      </c>
      <c r="R6" s="525">
        <f t="shared" si="2"/>
        <v>0</v>
      </c>
      <c r="S6" s="508"/>
      <c r="T6" s="508"/>
      <c r="U6" s="508"/>
      <c r="V6" s="508"/>
      <c r="W6" s="508"/>
      <c r="X6" s="508"/>
      <c r="Y6" s="508"/>
      <c r="Z6" s="508"/>
      <c r="AA6" s="509"/>
      <c r="AB6" s="510"/>
      <c r="AC6" s="511"/>
      <c r="AD6" s="512"/>
      <c r="AE6" s="512"/>
      <c r="AF6" s="513"/>
      <c r="AG6" s="104"/>
    </row>
    <row r="7" ht="15.75" customHeight="1">
      <c r="A7" s="107"/>
      <c r="B7" s="514" t="s">
        <v>712</v>
      </c>
      <c r="C7" s="168" t="s">
        <v>713</v>
      </c>
      <c r="D7" s="86"/>
      <c r="E7" s="86" t="s">
        <v>705</v>
      </c>
      <c r="F7" s="168">
        <v>1.0</v>
      </c>
      <c r="G7" s="515">
        <v>210.0</v>
      </c>
      <c r="H7" s="516"/>
      <c r="I7" s="517"/>
      <c r="J7" s="518"/>
      <c r="K7" s="519"/>
      <c r="L7" s="520"/>
      <c r="M7" s="502"/>
      <c r="N7" s="521"/>
      <c r="O7" s="522"/>
      <c r="P7" s="523"/>
      <c r="Q7" s="524">
        <f t="shared" si="1"/>
        <v>0</v>
      </c>
      <c r="R7" s="525">
        <f t="shared" si="2"/>
        <v>0</v>
      </c>
      <c r="S7" s="508"/>
      <c r="T7" s="508"/>
      <c r="U7" s="508"/>
      <c r="V7" s="508"/>
      <c r="W7" s="508"/>
      <c r="X7" s="508"/>
      <c r="Y7" s="508"/>
      <c r="Z7" s="508"/>
      <c r="AA7" s="509"/>
      <c r="AB7" s="510"/>
      <c r="AC7" s="511"/>
      <c r="AD7" s="512"/>
      <c r="AE7" s="512"/>
      <c r="AF7" s="513"/>
      <c r="AG7" s="104"/>
    </row>
    <row r="8" ht="15.75" customHeight="1">
      <c r="A8" s="107"/>
      <c r="B8" s="514" t="s">
        <v>714</v>
      </c>
      <c r="C8" s="168" t="s">
        <v>715</v>
      </c>
      <c r="D8" s="86"/>
      <c r="E8" s="86" t="s">
        <v>705</v>
      </c>
      <c r="F8" s="168">
        <v>1.0</v>
      </c>
      <c r="G8" s="515">
        <v>220.0</v>
      </c>
      <c r="H8" s="516"/>
      <c r="I8" s="517"/>
      <c r="J8" s="518"/>
      <c r="K8" s="519"/>
      <c r="L8" s="520"/>
      <c r="M8" s="502"/>
      <c r="N8" s="521"/>
      <c r="O8" s="522"/>
      <c r="P8" s="523"/>
      <c r="Q8" s="524">
        <f t="shared" si="1"/>
        <v>0</v>
      </c>
      <c r="R8" s="525">
        <f t="shared" si="2"/>
        <v>0</v>
      </c>
      <c r="S8" s="508"/>
      <c r="T8" s="508"/>
      <c r="U8" s="508"/>
      <c r="V8" s="508"/>
      <c r="W8" s="508"/>
      <c r="X8" s="508"/>
      <c r="Y8" s="508"/>
      <c r="Z8" s="508"/>
      <c r="AA8" s="509"/>
      <c r="AB8" s="510"/>
      <c r="AC8" s="511"/>
      <c r="AD8" s="512"/>
      <c r="AE8" s="512"/>
      <c r="AF8" s="513"/>
      <c r="AG8" s="104"/>
    </row>
    <row r="9" ht="15.75" customHeight="1">
      <c r="A9" s="107"/>
      <c r="B9" s="514" t="s">
        <v>716</v>
      </c>
      <c r="C9" s="168" t="s">
        <v>717</v>
      </c>
      <c r="D9" s="86"/>
      <c r="E9" s="86" t="s">
        <v>705</v>
      </c>
      <c r="F9" s="168">
        <v>1.0</v>
      </c>
      <c r="G9" s="515">
        <v>230.0</v>
      </c>
      <c r="H9" s="516"/>
      <c r="I9" s="517"/>
      <c r="J9" s="518"/>
      <c r="K9" s="519"/>
      <c r="L9" s="520"/>
      <c r="M9" s="502"/>
      <c r="N9" s="521"/>
      <c r="O9" s="522"/>
      <c r="P9" s="523"/>
      <c r="Q9" s="524">
        <f t="shared" si="1"/>
        <v>0</v>
      </c>
      <c r="R9" s="525">
        <f t="shared" si="2"/>
        <v>0</v>
      </c>
      <c r="S9" s="508"/>
      <c r="T9" s="508"/>
      <c r="U9" s="508"/>
      <c r="V9" s="508"/>
      <c r="W9" s="508"/>
      <c r="X9" s="508"/>
      <c r="Y9" s="508"/>
      <c r="Z9" s="508"/>
      <c r="AA9" s="509"/>
      <c r="AB9" s="510"/>
      <c r="AC9" s="511"/>
      <c r="AD9" s="512"/>
      <c r="AE9" s="512"/>
      <c r="AF9" s="513"/>
      <c r="AG9" s="104"/>
    </row>
    <row r="10" ht="15.75" customHeight="1">
      <c r="A10" s="107"/>
      <c r="B10" s="514" t="s">
        <v>718</v>
      </c>
      <c r="C10" s="168" t="s">
        <v>719</v>
      </c>
      <c r="D10" s="86"/>
      <c r="E10" s="86" t="s">
        <v>705</v>
      </c>
      <c r="F10" s="168">
        <v>1.0</v>
      </c>
      <c r="G10" s="515">
        <v>255.0</v>
      </c>
      <c r="H10" s="516"/>
      <c r="I10" s="517"/>
      <c r="J10" s="518"/>
      <c r="K10" s="519"/>
      <c r="L10" s="520"/>
      <c r="M10" s="502"/>
      <c r="N10" s="521"/>
      <c r="O10" s="522"/>
      <c r="P10" s="523"/>
      <c r="Q10" s="524">
        <f t="shared" si="1"/>
        <v>0</v>
      </c>
      <c r="R10" s="525">
        <f t="shared" si="2"/>
        <v>0</v>
      </c>
      <c r="S10" s="508"/>
      <c r="T10" s="508"/>
      <c r="U10" s="508"/>
      <c r="V10" s="508"/>
      <c r="W10" s="508"/>
      <c r="X10" s="508"/>
      <c r="Y10" s="508"/>
      <c r="Z10" s="508"/>
      <c r="AA10" s="509"/>
      <c r="AB10" s="510"/>
      <c r="AC10" s="511"/>
      <c r="AD10" s="512"/>
      <c r="AE10" s="512"/>
      <c r="AF10" s="513"/>
      <c r="AG10" s="104"/>
    </row>
    <row r="11" ht="15.75" customHeight="1">
      <c r="A11" s="107"/>
      <c r="B11" s="514" t="s">
        <v>720</v>
      </c>
      <c r="C11" s="168" t="s">
        <v>721</v>
      </c>
      <c r="D11" s="86"/>
      <c r="E11" s="86" t="s">
        <v>705</v>
      </c>
      <c r="F11" s="168">
        <v>1.0</v>
      </c>
      <c r="G11" s="515">
        <v>245.0</v>
      </c>
      <c r="H11" s="516"/>
      <c r="I11" s="517"/>
      <c r="J11" s="518"/>
      <c r="K11" s="519"/>
      <c r="L11" s="520"/>
      <c r="M11" s="502"/>
      <c r="N11" s="521"/>
      <c r="O11" s="522"/>
      <c r="P11" s="523"/>
      <c r="Q11" s="524">
        <f t="shared" si="1"/>
        <v>0</v>
      </c>
      <c r="R11" s="525">
        <f t="shared" si="2"/>
        <v>0</v>
      </c>
      <c r="S11" s="508"/>
      <c r="T11" s="508"/>
      <c r="U11" s="508"/>
      <c r="V11" s="508"/>
      <c r="W11" s="508"/>
      <c r="X11" s="508"/>
      <c r="Y11" s="508"/>
      <c r="Z11" s="508"/>
      <c r="AA11" s="509"/>
      <c r="AB11" s="510"/>
      <c r="AC11" s="511"/>
      <c r="AD11" s="512"/>
      <c r="AE11" s="512"/>
      <c r="AF11" s="513"/>
      <c r="AG11" s="104"/>
    </row>
    <row r="12" ht="15.75" customHeight="1">
      <c r="A12" s="107"/>
      <c r="B12" s="514" t="s">
        <v>722</v>
      </c>
      <c r="C12" s="168" t="s">
        <v>723</v>
      </c>
      <c r="D12" s="86"/>
      <c r="E12" s="86" t="s">
        <v>705</v>
      </c>
      <c r="F12" s="168">
        <v>1.0</v>
      </c>
      <c r="G12" s="515">
        <v>245.0</v>
      </c>
      <c r="H12" s="516"/>
      <c r="I12" s="517"/>
      <c r="J12" s="518"/>
      <c r="K12" s="519"/>
      <c r="L12" s="520"/>
      <c r="M12" s="502"/>
      <c r="N12" s="521"/>
      <c r="O12" s="522"/>
      <c r="P12" s="523"/>
      <c r="Q12" s="524">
        <f t="shared" si="1"/>
        <v>0</v>
      </c>
      <c r="R12" s="525">
        <f t="shared" si="2"/>
        <v>0</v>
      </c>
      <c r="S12" s="508"/>
      <c r="T12" s="508"/>
      <c r="U12" s="508"/>
      <c r="V12" s="508"/>
      <c r="W12" s="508"/>
      <c r="X12" s="508"/>
      <c r="Y12" s="508"/>
      <c r="Z12" s="508"/>
      <c r="AA12" s="509"/>
      <c r="AB12" s="510"/>
      <c r="AC12" s="511"/>
      <c r="AD12" s="512"/>
      <c r="AE12" s="512"/>
      <c r="AF12" s="513"/>
      <c r="AG12" s="104"/>
    </row>
    <row r="13" ht="15.75" customHeight="1">
      <c r="A13" s="107"/>
      <c r="B13" s="514" t="s">
        <v>724</v>
      </c>
      <c r="C13" s="168" t="s">
        <v>725</v>
      </c>
      <c r="D13" s="86"/>
      <c r="E13" s="86" t="s">
        <v>705</v>
      </c>
      <c r="F13" s="168">
        <v>1.0</v>
      </c>
      <c r="G13" s="515">
        <v>210.0</v>
      </c>
      <c r="H13" s="516"/>
      <c r="I13" s="517"/>
      <c r="J13" s="518"/>
      <c r="K13" s="519"/>
      <c r="L13" s="520"/>
      <c r="M13" s="502"/>
      <c r="N13" s="521"/>
      <c r="O13" s="522"/>
      <c r="P13" s="523"/>
      <c r="Q13" s="524">
        <f t="shared" si="1"/>
        <v>0</v>
      </c>
      <c r="R13" s="525">
        <f t="shared" si="2"/>
        <v>0</v>
      </c>
      <c r="S13" s="508"/>
      <c r="T13" s="508"/>
      <c r="U13" s="508"/>
      <c r="V13" s="508"/>
      <c r="W13" s="508"/>
      <c r="X13" s="508"/>
      <c r="Y13" s="508"/>
      <c r="Z13" s="508"/>
      <c r="AA13" s="509"/>
      <c r="AB13" s="510"/>
      <c r="AC13" s="511"/>
      <c r="AD13" s="512"/>
      <c r="AE13" s="512"/>
      <c r="AF13" s="513"/>
      <c r="AG13" s="104"/>
    </row>
    <row r="14" ht="15.75" customHeight="1">
      <c r="A14" s="107"/>
      <c r="B14" s="514" t="s">
        <v>726</v>
      </c>
      <c r="C14" s="168" t="s">
        <v>727</v>
      </c>
      <c r="D14" s="86"/>
      <c r="E14" s="86" t="s">
        <v>705</v>
      </c>
      <c r="F14" s="168">
        <v>1.0</v>
      </c>
      <c r="G14" s="515">
        <v>210.0</v>
      </c>
      <c r="H14" s="516"/>
      <c r="I14" s="517"/>
      <c r="J14" s="518"/>
      <c r="K14" s="519"/>
      <c r="L14" s="520"/>
      <c r="M14" s="502"/>
      <c r="N14" s="521"/>
      <c r="O14" s="522"/>
      <c r="P14" s="523"/>
      <c r="Q14" s="524">
        <f t="shared" si="1"/>
        <v>0</v>
      </c>
      <c r="R14" s="525">
        <f t="shared" si="2"/>
        <v>0</v>
      </c>
      <c r="S14" s="508"/>
      <c r="T14" s="508"/>
      <c r="U14" s="508"/>
      <c r="V14" s="508"/>
      <c r="W14" s="508"/>
      <c r="X14" s="508"/>
      <c r="Y14" s="508"/>
      <c r="Z14" s="508"/>
      <c r="AA14" s="509"/>
      <c r="AB14" s="510"/>
      <c r="AC14" s="511"/>
      <c r="AD14" s="512"/>
      <c r="AE14" s="512"/>
      <c r="AF14" s="513"/>
      <c r="AG14" s="104"/>
    </row>
    <row r="15" ht="15.75" customHeight="1">
      <c r="A15" s="107"/>
      <c r="B15" s="514" t="s">
        <v>728</v>
      </c>
      <c r="C15" s="168" t="s">
        <v>729</v>
      </c>
      <c r="D15" s="86"/>
      <c r="E15" s="86" t="s">
        <v>705</v>
      </c>
      <c r="F15" s="168">
        <v>1.0</v>
      </c>
      <c r="G15" s="515">
        <v>390.0</v>
      </c>
      <c r="H15" s="516"/>
      <c r="I15" s="517"/>
      <c r="J15" s="518"/>
      <c r="K15" s="519"/>
      <c r="L15" s="520"/>
      <c r="M15" s="502"/>
      <c r="N15" s="521"/>
      <c r="O15" s="522"/>
      <c r="P15" s="523"/>
      <c r="Q15" s="524">
        <f t="shared" si="1"/>
        <v>0</v>
      </c>
      <c r="R15" s="525">
        <f t="shared" si="2"/>
        <v>0</v>
      </c>
      <c r="S15" s="508"/>
      <c r="T15" s="508"/>
      <c r="U15" s="508"/>
      <c r="V15" s="508"/>
      <c r="W15" s="508"/>
      <c r="X15" s="508"/>
      <c r="Y15" s="508"/>
      <c r="Z15" s="508"/>
      <c r="AA15" s="509"/>
      <c r="AB15" s="510"/>
      <c r="AC15" s="511"/>
      <c r="AD15" s="512"/>
      <c r="AE15" s="512"/>
      <c r="AF15" s="513"/>
      <c r="AG15" s="104"/>
    </row>
    <row r="16" ht="15.75" customHeight="1">
      <c r="A16" s="107"/>
      <c r="B16" s="514" t="s">
        <v>730</v>
      </c>
      <c r="C16" s="168" t="s">
        <v>729</v>
      </c>
      <c r="D16" s="86"/>
      <c r="E16" s="86" t="s">
        <v>705</v>
      </c>
      <c r="F16" s="168">
        <v>1.0</v>
      </c>
      <c r="G16" s="515">
        <v>440.0</v>
      </c>
      <c r="H16" s="516"/>
      <c r="I16" s="517"/>
      <c r="J16" s="518"/>
      <c r="K16" s="519"/>
      <c r="L16" s="520"/>
      <c r="M16" s="502"/>
      <c r="N16" s="521"/>
      <c r="O16" s="522"/>
      <c r="P16" s="523"/>
      <c r="Q16" s="524">
        <f t="shared" si="1"/>
        <v>0</v>
      </c>
      <c r="R16" s="525">
        <f t="shared" si="2"/>
        <v>0</v>
      </c>
      <c r="S16" s="508"/>
      <c r="T16" s="508"/>
      <c r="U16" s="508"/>
      <c r="V16" s="508"/>
      <c r="W16" s="508"/>
      <c r="X16" s="508"/>
      <c r="Y16" s="508"/>
      <c r="Z16" s="508"/>
      <c r="AA16" s="509"/>
      <c r="AB16" s="510"/>
      <c r="AC16" s="511"/>
      <c r="AD16" s="512"/>
      <c r="AE16" s="512"/>
      <c r="AF16" s="513"/>
      <c r="AG16" s="104"/>
    </row>
    <row r="17" ht="15.75" customHeight="1">
      <c r="A17" s="107"/>
      <c r="B17" s="514" t="s">
        <v>731</v>
      </c>
      <c r="C17" s="168" t="s">
        <v>732</v>
      </c>
      <c r="D17" s="86"/>
      <c r="E17" s="86" t="s">
        <v>705</v>
      </c>
      <c r="F17" s="168">
        <v>1.0</v>
      </c>
      <c r="G17" s="515">
        <v>395.0</v>
      </c>
      <c r="H17" s="516"/>
      <c r="I17" s="517"/>
      <c r="J17" s="518"/>
      <c r="K17" s="519"/>
      <c r="L17" s="520"/>
      <c r="M17" s="502"/>
      <c r="N17" s="521"/>
      <c r="O17" s="522"/>
      <c r="P17" s="523"/>
      <c r="Q17" s="524">
        <f t="shared" si="1"/>
        <v>0</v>
      </c>
      <c r="R17" s="525">
        <f t="shared" si="2"/>
        <v>0</v>
      </c>
      <c r="S17" s="508"/>
      <c r="T17" s="508"/>
      <c r="U17" s="508"/>
      <c r="V17" s="508"/>
      <c r="W17" s="508"/>
      <c r="X17" s="508"/>
      <c r="Y17" s="508"/>
      <c r="Z17" s="508"/>
      <c r="AA17" s="509"/>
      <c r="AB17" s="510"/>
      <c r="AC17" s="511"/>
      <c r="AD17" s="512"/>
      <c r="AE17" s="512"/>
      <c r="AF17" s="513"/>
      <c r="AG17" s="104"/>
    </row>
    <row r="18" ht="15.75" customHeight="1">
      <c r="A18" s="107"/>
      <c r="B18" s="514" t="s">
        <v>733</v>
      </c>
      <c r="C18" s="168" t="s">
        <v>732</v>
      </c>
      <c r="D18" s="86"/>
      <c r="E18" s="86" t="s">
        <v>705</v>
      </c>
      <c r="F18" s="168">
        <v>1.0</v>
      </c>
      <c r="G18" s="515">
        <v>450.0</v>
      </c>
      <c r="H18" s="516"/>
      <c r="I18" s="517"/>
      <c r="J18" s="518"/>
      <c r="K18" s="519"/>
      <c r="L18" s="520"/>
      <c r="M18" s="502"/>
      <c r="N18" s="521"/>
      <c r="O18" s="522"/>
      <c r="P18" s="523"/>
      <c r="Q18" s="524">
        <f t="shared" si="1"/>
        <v>0</v>
      </c>
      <c r="R18" s="525">
        <f t="shared" si="2"/>
        <v>0</v>
      </c>
      <c r="S18" s="508"/>
      <c r="T18" s="508"/>
      <c r="U18" s="508"/>
      <c r="V18" s="508"/>
      <c r="W18" s="508"/>
      <c r="X18" s="508"/>
      <c r="Y18" s="508"/>
      <c r="Z18" s="508"/>
      <c r="AA18" s="509"/>
      <c r="AB18" s="510"/>
      <c r="AC18" s="511"/>
      <c r="AD18" s="512"/>
      <c r="AE18" s="512"/>
      <c r="AF18" s="513"/>
      <c r="AG18" s="104"/>
    </row>
    <row r="19" ht="15.75" customHeight="1">
      <c r="A19" s="107"/>
      <c r="B19" s="514" t="s">
        <v>734</v>
      </c>
      <c r="C19" s="168" t="s">
        <v>735</v>
      </c>
      <c r="D19" s="86"/>
      <c r="E19" s="86" t="s">
        <v>705</v>
      </c>
      <c r="F19" s="168">
        <v>1.0</v>
      </c>
      <c r="G19" s="515">
        <v>395.0</v>
      </c>
      <c r="H19" s="516"/>
      <c r="I19" s="517"/>
      <c r="J19" s="518"/>
      <c r="K19" s="519"/>
      <c r="L19" s="520"/>
      <c r="M19" s="502"/>
      <c r="N19" s="521"/>
      <c r="O19" s="522"/>
      <c r="P19" s="523"/>
      <c r="Q19" s="524">
        <f t="shared" si="1"/>
        <v>0</v>
      </c>
      <c r="R19" s="525">
        <f t="shared" si="2"/>
        <v>0</v>
      </c>
      <c r="S19" s="508"/>
      <c r="T19" s="508"/>
      <c r="U19" s="508"/>
      <c r="V19" s="508"/>
      <c r="W19" s="508"/>
      <c r="X19" s="508"/>
      <c r="Y19" s="508"/>
      <c r="Z19" s="508"/>
      <c r="AA19" s="509"/>
      <c r="AB19" s="510"/>
      <c r="AC19" s="511"/>
      <c r="AD19" s="512"/>
      <c r="AE19" s="512"/>
      <c r="AF19" s="513"/>
      <c r="AG19" s="104"/>
    </row>
    <row r="20" ht="15.75" customHeight="1">
      <c r="A20" s="107"/>
      <c r="B20" s="514" t="s">
        <v>736</v>
      </c>
      <c r="C20" s="168" t="s">
        <v>735</v>
      </c>
      <c r="D20" s="86"/>
      <c r="E20" s="86" t="s">
        <v>705</v>
      </c>
      <c r="F20" s="168">
        <v>1.0</v>
      </c>
      <c r="G20" s="515">
        <v>450.0</v>
      </c>
      <c r="H20" s="516"/>
      <c r="I20" s="517"/>
      <c r="J20" s="518"/>
      <c r="K20" s="519"/>
      <c r="L20" s="520"/>
      <c r="M20" s="502"/>
      <c r="N20" s="521"/>
      <c r="O20" s="522"/>
      <c r="P20" s="523"/>
      <c r="Q20" s="524">
        <f t="shared" si="1"/>
        <v>0</v>
      </c>
      <c r="R20" s="525">
        <f t="shared" si="2"/>
        <v>0</v>
      </c>
      <c r="S20" s="508"/>
      <c r="T20" s="508"/>
      <c r="U20" s="508"/>
      <c r="V20" s="508"/>
      <c r="W20" s="508"/>
      <c r="X20" s="508"/>
      <c r="Y20" s="508"/>
      <c r="Z20" s="508"/>
      <c r="AA20" s="509"/>
      <c r="AB20" s="510"/>
      <c r="AC20" s="511"/>
      <c r="AD20" s="512"/>
      <c r="AE20" s="512"/>
      <c r="AF20" s="513"/>
      <c r="AG20" s="104"/>
    </row>
    <row r="21" ht="15.75" customHeight="1">
      <c r="A21" s="107"/>
      <c r="B21" s="514" t="s">
        <v>737</v>
      </c>
      <c r="C21" s="526"/>
      <c r="D21" s="526"/>
      <c r="E21" s="86" t="s">
        <v>705</v>
      </c>
      <c r="F21" s="168">
        <v>1.0</v>
      </c>
      <c r="G21" s="515">
        <v>405.0</v>
      </c>
      <c r="H21" s="516"/>
      <c r="I21" s="517"/>
      <c r="J21" s="518"/>
      <c r="K21" s="519"/>
      <c r="L21" s="520"/>
      <c r="M21" s="502"/>
      <c r="N21" s="521"/>
      <c r="O21" s="522"/>
      <c r="P21" s="523"/>
      <c r="Q21" s="524">
        <f t="shared" si="1"/>
        <v>0</v>
      </c>
      <c r="R21" s="525">
        <f t="shared" si="2"/>
        <v>0</v>
      </c>
      <c r="S21" s="508"/>
      <c r="T21" s="508"/>
      <c r="U21" s="508"/>
      <c r="V21" s="508"/>
      <c r="W21" s="508"/>
      <c r="X21" s="508"/>
      <c r="Y21" s="508"/>
      <c r="Z21" s="508"/>
      <c r="AA21" s="509"/>
      <c r="AB21" s="510"/>
      <c r="AC21" s="511"/>
      <c r="AD21" s="512"/>
      <c r="AE21" s="512"/>
      <c r="AF21" s="513"/>
      <c r="AG21" s="104"/>
    </row>
    <row r="22" ht="15.75" customHeight="1">
      <c r="A22" s="107"/>
      <c r="B22" s="514" t="s">
        <v>738</v>
      </c>
      <c r="C22" s="526"/>
      <c r="D22" s="526"/>
      <c r="E22" s="86" t="s">
        <v>705</v>
      </c>
      <c r="F22" s="168">
        <v>1.0</v>
      </c>
      <c r="G22" s="515">
        <v>460.0</v>
      </c>
      <c r="H22" s="516"/>
      <c r="I22" s="517"/>
      <c r="J22" s="518"/>
      <c r="K22" s="519"/>
      <c r="L22" s="520"/>
      <c r="M22" s="502"/>
      <c r="N22" s="521"/>
      <c r="O22" s="522"/>
      <c r="P22" s="523"/>
      <c r="Q22" s="524">
        <f t="shared" si="1"/>
        <v>0</v>
      </c>
      <c r="R22" s="525">
        <f t="shared" si="2"/>
        <v>0</v>
      </c>
      <c r="S22" s="508"/>
      <c r="T22" s="508"/>
      <c r="U22" s="508"/>
      <c r="V22" s="508"/>
      <c r="W22" s="508"/>
      <c r="X22" s="508"/>
      <c r="Y22" s="508"/>
      <c r="Z22" s="508"/>
      <c r="AA22" s="509"/>
      <c r="AB22" s="510"/>
      <c r="AC22" s="511"/>
      <c r="AD22" s="512"/>
      <c r="AE22" s="512"/>
      <c r="AF22" s="513"/>
      <c r="AG22" s="104"/>
    </row>
    <row r="23" ht="15.75" customHeight="1">
      <c r="A23" s="107"/>
      <c r="B23" s="514" t="s">
        <v>739</v>
      </c>
      <c r="C23" s="526"/>
      <c r="D23" s="526"/>
      <c r="E23" s="86" t="s">
        <v>705</v>
      </c>
      <c r="F23" s="168">
        <v>1.0</v>
      </c>
      <c r="G23" s="515">
        <v>405.0</v>
      </c>
      <c r="H23" s="516"/>
      <c r="I23" s="517"/>
      <c r="J23" s="518"/>
      <c r="K23" s="519"/>
      <c r="L23" s="520"/>
      <c r="M23" s="502"/>
      <c r="N23" s="521"/>
      <c r="O23" s="522"/>
      <c r="P23" s="523"/>
      <c r="Q23" s="524">
        <f t="shared" si="1"/>
        <v>0</v>
      </c>
      <c r="R23" s="525">
        <f t="shared" si="2"/>
        <v>0</v>
      </c>
      <c r="S23" s="508"/>
      <c r="T23" s="508"/>
      <c r="U23" s="508"/>
      <c r="V23" s="508"/>
      <c r="W23" s="508"/>
      <c r="X23" s="508"/>
      <c r="Y23" s="508"/>
      <c r="Z23" s="508"/>
      <c r="AA23" s="509"/>
      <c r="AB23" s="510"/>
      <c r="AC23" s="511"/>
      <c r="AD23" s="512"/>
      <c r="AE23" s="512"/>
      <c r="AF23" s="513"/>
      <c r="AG23" s="104"/>
    </row>
    <row r="24" ht="15.75" customHeight="1">
      <c r="A24" s="107"/>
      <c r="B24" s="514" t="s">
        <v>740</v>
      </c>
      <c r="C24" s="526"/>
      <c r="D24" s="526"/>
      <c r="E24" s="86" t="s">
        <v>705</v>
      </c>
      <c r="F24" s="168">
        <v>1.0</v>
      </c>
      <c r="G24" s="515">
        <v>460.0</v>
      </c>
      <c r="H24" s="516"/>
      <c r="I24" s="517"/>
      <c r="J24" s="518"/>
      <c r="K24" s="519"/>
      <c r="L24" s="520"/>
      <c r="M24" s="502"/>
      <c r="N24" s="521"/>
      <c r="O24" s="522"/>
      <c r="P24" s="523"/>
      <c r="Q24" s="524">
        <f t="shared" si="1"/>
        <v>0</v>
      </c>
      <c r="R24" s="525">
        <f t="shared" si="2"/>
        <v>0</v>
      </c>
      <c r="S24" s="508"/>
      <c r="T24" s="508"/>
      <c r="U24" s="508"/>
      <c r="V24" s="508"/>
      <c r="W24" s="508"/>
      <c r="X24" s="508"/>
      <c r="Y24" s="508"/>
      <c r="Z24" s="508"/>
      <c r="AA24" s="509"/>
      <c r="AB24" s="510"/>
      <c r="AC24" s="511"/>
      <c r="AD24" s="512"/>
      <c r="AE24" s="512"/>
      <c r="AF24" s="513"/>
      <c r="AG24" s="104"/>
    </row>
    <row r="25" ht="15.75" customHeight="1">
      <c r="A25" s="107"/>
      <c r="B25" s="514" t="s">
        <v>741</v>
      </c>
      <c r="C25" s="526"/>
      <c r="D25" s="526"/>
      <c r="E25" s="86" t="s">
        <v>705</v>
      </c>
      <c r="F25" s="168">
        <v>1.0</v>
      </c>
      <c r="G25" s="515">
        <v>420.0</v>
      </c>
      <c r="H25" s="516"/>
      <c r="I25" s="517"/>
      <c r="J25" s="518"/>
      <c r="K25" s="519"/>
      <c r="L25" s="520"/>
      <c r="M25" s="502"/>
      <c r="N25" s="521"/>
      <c r="O25" s="522"/>
      <c r="P25" s="523"/>
      <c r="Q25" s="524">
        <f t="shared" si="1"/>
        <v>0</v>
      </c>
      <c r="R25" s="525">
        <f t="shared" si="2"/>
        <v>0</v>
      </c>
      <c r="S25" s="508"/>
      <c r="T25" s="508"/>
      <c r="U25" s="508"/>
      <c r="V25" s="508"/>
      <c r="W25" s="508"/>
      <c r="X25" s="508"/>
      <c r="Y25" s="508"/>
      <c r="Z25" s="508"/>
      <c r="AA25" s="509"/>
      <c r="AB25" s="510"/>
      <c r="AC25" s="511"/>
      <c r="AD25" s="512"/>
      <c r="AE25" s="512"/>
      <c r="AF25" s="513"/>
      <c r="AG25" s="104"/>
    </row>
    <row r="26" ht="15.75" customHeight="1">
      <c r="A26" s="107"/>
      <c r="B26" s="514" t="s">
        <v>742</v>
      </c>
      <c r="C26" s="526"/>
      <c r="D26" s="526"/>
      <c r="E26" s="86" t="s">
        <v>705</v>
      </c>
      <c r="F26" s="168">
        <v>1.0</v>
      </c>
      <c r="G26" s="515">
        <v>475.0</v>
      </c>
      <c r="H26" s="516"/>
      <c r="I26" s="517"/>
      <c r="J26" s="518"/>
      <c r="K26" s="519"/>
      <c r="L26" s="520"/>
      <c r="M26" s="502"/>
      <c r="N26" s="521"/>
      <c r="O26" s="522"/>
      <c r="P26" s="523"/>
      <c r="Q26" s="524">
        <f t="shared" si="1"/>
        <v>0</v>
      </c>
      <c r="R26" s="525">
        <f t="shared" si="2"/>
        <v>0</v>
      </c>
      <c r="S26" s="508"/>
      <c r="T26" s="508"/>
      <c r="U26" s="508"/>
      <c r="V26" s="508"/>
      <c r="W26" s="508"/>
      <c r="X26" s="508"/>
      <c r="Y26" s="508"/>
      <c r="Z26" s="508"/>
      <c r="AA26" s="509"/>
      <c r="AB26" s="510"/>
      <c r="AC26" s="511"/>
      <c r="AD26" s="512"/>
      <c r="AE26" s="512"/>
      <c r="AF26" s="513"/>
      <c r="AG26" s="104"/>
    </row>
    <row r="27" ht="15.75" customHeight="1">
      <c r="A27" s="107"/>
      <c r="B27" s="514" t="s">
        <v>743</v>
      </c>
      <c r="C27" s="168" t="s">
        <v>744</v>
      </c>
      <c r="D27" s="86"/>
      <c r="E27" s="86" t="s">
        <v>705</v>
      </c>
      <c r="F27" s="168">
        <v>1.0</v>
      </c>
      <c r="G27" s="515">
        <v>220.0</v>
      </c>
      <c r="H27" s="516"/>
      <c r="I27" s="517"/>
      <c r="J27" s="518"/>
      <c r="K27" s="519"/>
      <c r="L27" s="520"/>
      <c r="M27" s="502"/>
      <c r="N27" s="521"/>
      <c r="O27" s="522"/>
      <c r="P27" s="523"/>
      <c r="Q27" s="524">
        <f t="shared" si="1"/>
        <v>0</v>
      </c>
      <c r="R27" s="525">
        <f t="shared" si="2"/>
        <v>0</v>
      </c>
      <c r="S27" s="508"/>
      <c r="T27" s="508"/>
      <c r="U27" s="508"/>
      <c r="V27" s="508"/>
      <c r="W27" s="508"/>
      <c r="X27" s="508"/>
      <c r="Y27" s="508"/>
      <c r="Z27" s="508"/>
      <c r="AA27" s="509"/>
      <c r="AB27" s="510"/>
      <c r="AC27" s="511"/>
      <c r="AD27" s="512"/>
      <c r="AE27" s="512"/>
      <c r="AF27" s="513"/>
      <c r="AG27" s="104"/>
    </row>
    <row r="28" ht="15.75" customHeight="1">
      <c r="A28" s="107"/>
      <c r="B28" s="514" t="s">
        <v>745</v>
      </c>
      <c r="C28" s="168" t="s">
        <v>746</v>
      </c>
      <c r="D28" s="86"/>
      <c r="E28" s="86" t="s">
        <v>705</v>
      </c>
      <c r="F28" s="168">
        <v>1.0</v>
      </c>
      <c r="G28" s="515">
        <v>190.0</v>
      </c>
      <c r="H28" s="516"/>
      <c r="I28" s="517"/>
      <c r="J28" s="518"/>
      <c r="K28" s="519"/>
      <c r="L28" s="520"/>
      <c r="M28" s="502"/>
      <c r="N28" s="521"/>
      <c r="O28" s="522"/>
      <c r="P28" s="523"/>
      <c r="Q28" s="524">
        <f t="shared" si="1"/>
        <v>0</v>
      </c>
      <c r="R28" s="525">
        <f t="shared" si="2"/>
        <v>0</v>
      </c>
      <c r="S28" s="508"/>
      <c r="T28" s="508"/>
      <c r="U28" s="508"/>
      <c r="V28" s="508"/>
      <c r="W28" s="508"/>
      <c r="X28" s="508"/>
      <c r="Y28" s="508"/>
      <c r="Z28" s="508"/>
      <c r="AA28" s="509"/>
      <c r="AB28" s="510"/>
      <c r="AC28" s="511"/>
      <c r="AD28" s="512"/>
      <c r="AE28" s="512"/>
      <c r="AF28" s="513"/>
      <c r="AG28" s="104"/>
    </row>
    <row r="29" ht="15.75" customHeight="1">
      <c r="A29" s="107"/>
      <c r="B29" s="514" t="s">
        <v>747</v>
      </c>
      <c r="C29" s="168" t="s">
        <v>746</v>
      </c>
      <c r="D29" s="86"/>
      <c r="E29" s="86" t="s">
        <v>705</v>
      </c>
      <c r="F29" s="168">
        <v>1.0</v>
      </c>
      <c r="G29" s="515">
        <v>240.0</v>
      </c>
      <c r="H29" s="516"/>
      <c r="I29" s="517"/>
      <c r="J29" s="518"/>
      <c r="K29" s="519"/>
      <c r="L29" s="520"/>
      <c r="M29" s="502"/>
      <c r="N29" s="521"/>
      <c r="O29" s="522"/>
      <c r="P29" s="523"/>
      <c r="Q29" s="524">
        <f t="shared" si="1"/>
        <v>0</v>
      </c>
      <c r="R29" s="525">
        <f t="shared" si="2"/>
        <v>0</v>
      </c>
      <c r="S29" s="508"/>
      <c r="T29" s="508"/>
      <c r="U29" s="508"/>
      <c r="V29" s="508"/>
      <c r="W29" s="508"/>
      <c r="X29" s="508"/>
      <c r="Y29" s="508"/>
      <c r="Z29" s="508"/>
      <c r="AA29" s="509"/>
      <c r="AB29" s="510"/>
      <c r="AC29" s="511"/>
      <c r="AD29" s="512"/>
      <c r="AE29" s="512"/>
      <c r="AF29" s="513"/>
      <c r="AG29" s="104"/>
    </row>
    <row r="30" ht="15.75" customHeight="1">
      <c r="A30" s="107"/>
      <c r="B30" s="514" t="s">
        <v>748</v>
      </c>
      <c r="C30" s="168" t="s">
        <v>749</v>
      </c>
      <c r="D30" s="86"/>
      <c r="E30" s="86" t="s">
        <v>705</v>
      </c>
      <c r="F30" s="168">
        <v>1.0</v>
      </c>
      <c r="G30" s="515">
        <v>255.0</v>
      </c>
      <c r="H30" s="516"/>
      <c r="I30" s="517"/>
      <c r="J30" s="518"/>
      <c r="K30" s="519"/>
      <c r="L30" s="520"/>
      <c r="M30" s="502"/>
      <c r="N30" s="521"/>
      <c r="O30" s="522"/>
      <c r="P30" s="523"/>
      <c r="Q30" s="524">
        <f t="shared" si="1"/>
        <v>0</v>
      </c>
      <c r="R30" s="525">
        <f t="shared" si="2"/>
        <v>0</v>
      </c>
      <c r="S30" s="508"/>
      <c r="T30" s="508"/>
      <c r="U30" s="508"/>
      <c r="V30" s="508"/>
      <c r="W30" s="508"/>
      <c r="X30" s="508"/>
      <c r="Y30" s="508"/>
      <c r="Z30" s="508"/>
      <c r="AA30" s="509"/>
      <c r="AB30" s="510"/>
      <c r="AC30" s="511"/>
      <c r="AD30" s="512"/>
      <c r="AE30" s="512"/>
      <c r="AF30" s="513"/>
      <c r="AG30" s="104"/>
    </row>
    <row r="31" ht="15.75" customHeight="1">
      <c r="A31" s="107"/>
      <c r="B31" s="514" t="s">
        <v>750</v>
      </c>
      <c r="C31" s="168" t="s">
        <v>749</v>
      </c>
      <c r="D31" s="86"/>
      <c r="E31" s="86" t="s">
        <v>705</v>
      </c>
      <c r="F31" s="168">
        <v>1.0</v>
      </c>
      <c r="G31" s="515">
        <v>310.0</v>
      </c>
      <c r="H31" s="516"/>
      <c r="I31" s="517"/>
      <c r="J31" s="518"/>
      <c r="K31" s="519"/>
      <c r="L31" s="520"/>
      <c r="M31" s="502"/>
      <c r="N31" s="521"/>
      <c r="O31" s="522"/>
      <c r="P31" s="523"/>
      <c r="Q31" s="524">
        <f t="shared" si="1"/>
        <v>0</v>
      </c>
      <c r="R31" s="525">
        <f t="shared" si="2"/>
        <v>0</v>
      </c>
      <c r="S31" s="508"/>
      <c r="T31" s="508"/>
      <c r="U31" s="508"/>
      <c r="V31" s="508"/>
      <c r="W31" s="508"/>
      <c r="X31" s="508"/>
      <c r="Y31" s="508"/>
      <c r="Z31" s="508"/>
      <c r="AA31" s="509"/>
      <c r="AB31" s="510"/>
      <c r="AC31" s="511"/>
      <c r="AD31" s="512"/>
      <c r="AE31" s="512"/>
      <c r="AF31" s="513"/>
      <c r="AG31" s="104"/>
    </row>
    <row r="32" ht="15.75" customHeight="1">
      <c r="A32" s="107"/>
      <c r="B32" s="514" t="s">
        <v>751</v>
      </c>
      <c r="C32" s="168" t="s">
        <v>752</v>
      </c>
      <c r="D32" s="86"/>
      <c r="E32" s="86" t="s">
        <v>705</v>
      </c>
      <c r="F32" s="168">
        <v>1.0</v>
      </c>
      <c r="G32" s="515">
        <v>100.0</v>
      </c>
      <c r="H32" s="516"/>
      <c r="I32" s="517"/>
      <c r="J32" s="518"/>
      <c r="K32" s="519"/>
      <c r="L32" s="520"/>
      <c r="M32" s="502"/>
      <c r="N32" s="521"/>
      <c r="O32" s="522"/>
      <c r="P32" s="523"/>
      <c r="Q32" s="524">
        <f t="shared" si="1"/>
        <v>0</v>
      </c>
      <c r="R32" s="525">
        <f t="shared" si="2"/>
        <v>0</v>
      </c>
      <c r="S32" s="508"/>
      <c r="T32" s="508"/>
      <c r="U32" s="508"/>
      <c r="V32" s="508"/>
      <c r="W32" s="508"/>
      <c r="X32" s="508"/>
      <c r="Y32" s="508"/>
      <c r="Z32" s="508"/>
      <c r="AA32" s="509"/>
      <c r="AB32" s="510"/>
      <c r="AC32" s="511"/>
      <c r="AD32" s="512"/>
      <c r="AE32" s="512"/>
      <c r="AF32" s="513"/>
      <c r="AG32" s="104"/>
    </row>
    <row r="33" ht="15.75" customHeight="1">
      <c r="A33" s="107"/>
      <c r="B33" s="514" t="s">
        <v>753</v>
      </c>
      <c r="C33" s="168" t="s">
        <v>752</v>
      </c>
      <c r="D33" s="86"/>
      <c r="E33" s="86" t="s">
        <v>705</v>
      </c>
      <c r="F33" s="168">
        <v>1.0</v>
      </c>
      <c r="G33" s="515">
        <v>150.0</v>
      </c>
      <c r="H33" s="516"/>
      <c r="I33" s="517"/>
      <c r="J33" s="518"/>
      <c r="K33" s="519"/>
      <c r="L33" s="520"/>
      <c r="M33" s="502"/>
      <c r="N33" s="521"/>
      <c r="O33" s="522"/>
      <c r="P33" s="523"/>
      <c r="Q33" s="524">
        <f t="shared" si="1"/>
        <v>0</v>
      </c>
      <c r="R33" s="525">
        <f t="shared" si="2"/>
        <v>0</v>
      </c>
      <c r="S33" s="508"/>
      <c r="T33" s="508"/>
      <c r="U33" s="508"/>
      <c r="V33" s="508"/>
      <c r="W33" s="508"/>
      <c r="X33" s="508"/>
      <c r="Y33" s="508"/>
      <c r="Z33" s="508"/>
      <c r="AA33" s="509"/>
      <c r="AB33" s="510"/>
      <c r="AC33" s="511"/>
      <c r="AD33" s="512"/>
      <c r="AE33" s="512"/>
      <c r="AF33" s="513"/>
      <c r="AG33" s="104"/>
    </row>
    <row r="34" ht="15.75" customHeight="1">
      <c r="A34" s="107"/>
      <c r="B34" s="514" t="s">
        <v>754</v>
      </c>
      <c r="C34" s="168" t="s">
        <v>755</v>
      </c>
      <c r="D34" s="86"/>
      <c r="E34" s="86" t="s">
        <v>705</v>
      </c>
      <c r="F34" s="168">
        <v>1.0</v>
      </c>
      <c r="G34" s="515">
        <v>220.0</v>
      </c>
      <c r="H34" s="516"/>
      <c r="I34" s="517"/>
      <c r="J34" s="518"/>
      <c r="K34" s="519"/>
      <c r="L34" s="520"/>
      <c r="M34" s="502"/>
      <c r="N34" s="521"/>
      <c r="O34" s="522"/>
      <c r="P34" s="523"/>
      <c r="Q34" s="524">
        <f t="shared" si="1"/>
        <v>0</v>
      </c>
      <c r="R34" s="525">
        <f t="shared" si="2"/>
        <v>0</v>
      </c>
      <c r="S34" s="508"/>
      <c r="T34" s="508"/>
      <c r="U34" s="508"/>
      <c r="V34" s="508"/>
      <c r="W34" s="508"/>
      <c r="X34" s="508"/>
      <c r="Y34" s="508"/>
      <c r="Z34" s="508"/>
      <c r="AA34" s="509"/>
      <c r="AB34" s="510"/>
      <c r="AC34" s="511"/>
      <c r="AD34" s="512"/>
      <c r="AE34" s="512"/>
      <c r="AF34" s="513"/>
      <c r="AG34" s="104"/>
    </row>
    <row r="35" ht="15.75" customHeight="1">
      <c r="A35" s="107"/>
      <c r="B35" s="514" t="s">
        <v>756</v>
      </c>
      <c r="C35" s="168" t="s">
        <v>755</v>
      </c>
      <c r="D35" s="86"/>
      <c r="E35" s="86" t="s">
        <v>705</v>
      </c>
      <c r="F35" s="168">
        <v>1.0</v>
      </c>
      <c r="G35" s="515">
        <v>265.0</v>
      </c>
      <c r="H35" s="516"/>
      <c r="I35" s="517"/>
      <c r="J35" s="518"/>
      <c r="K35" s="519"/>
      <c r="L35" s="520"/>
      <c r="M35" s="502"/>
      <c r="N35" s="521"/>
      <c r="O35" s="522"/>
      <c r="P35" s="523"/>
      <c r="Q35" s="524">
        <f t="shared" si="1"/>
        <v>0</v>
      </c>
      <c r="R35" s="525">
        <f t="shared" si="2"/>
        <v>0</v>
      </c>
      <c r="S35" s="508"/>
      <c r="T35" s="508"/>
      <c r="U35" s="508"/>
      <c r="V35" s="508"/>
      <c r="W35" s="508"/>
      <c r="X35" s="508"/>
      <c r="Y35" s="508"/>
      <c r="Z35" s="508"/>
      <c r="AA35" s="509"/>
      <c r="AB35" s="510"/>
      <c r="AC35" s="511"/>
      <c r="AD35" s="512"/>
      <c r="AE35" s="512"/>
      <c r="AF35" s="513"/>
      <c r="AG35" s="104"/>
    </row>
    <row r="36" ht="15.75" customHeight="1">
      <c r="A36" s="107"/>
      <c r="B36" s="514" t="s">
        <v>757</v>
      </c>
      <c r="C36" s="168" t="s">
        <v>755</v>
      </c>
      <c r="D36" s="86"/>
      <c r="E36" s="86" t="s">
        <v>705</v>
      </c>
      <c r="F36" s="168">
        <v>1.0</v>
      </c>
      <c r="G36" s="515">
        <v>220.0</v>
      </c>
      <c r="H36" s="516"/>
      <c r="I36" s="517"/>
      <c r="J36" s="518"/>
      <c r="K36" s="519"/>
      <c r="L36" s="520"/>
      <c r="M36" s="502"/>
      <c r="N36" s="521"/>
      <c r="O36" s="522"/>
      <c r="P36" s="523"/>
      <c r="Q36" s="524">
        <f t="shared" si="1"/>
        <v>0</v>
      </c>
      <c r="R36" s="525">
        <f t="shared" si="2"/>
        <v>0</v>
      </c>
      <c r="S36" s="508"/>
      <c r="T36" s="508"/>
      <c r="U36" s="508"/>
      <c r="V36" s="508"/>
      <c r="W36" s="508"/>
      <c r="X36" s="508"/>
      <c r="Y36" s="508"/>
      <c r="Z36" s="508"/>
      <c r="AA36" s="509"/>
      <c r="AB36" s="510"/>
      <c r="AC36" s="511"/>
      <c r="AD36" s="512"/>
      <c r="AE36" s="512"/>
      <c r="AF36" s="513"/>
      <c r="AG36" s="104"/>
    </row>
    <row r="37" ht="15.75" customHeight="1">
      <c r="A37" s="107"/>
      <c r="B37" s="514" t="s">
        <v>758</v>
      </c>
      <c r="C37" s="168" t="s">
        <v>755</v>
      </c>
      <c r="D37" s="86"/>
      <c r="E37" s="86" t="s">
        <v>705</v>
      </c>
      <c r="F37" s="168">
        <v>1.0</v>
      </c>
      <c r="G37" s="515">
        <v>220.0</v>
      </c>
      <c r="H37" s="516"/>
      <c r="I37" s="517"/>
      <c r="J37" s="518"/>
      <c r="K37" s="519"/>
      <c r="L37" s="520"/>
      <c r="M37" s="502"/>
      <c r="N37" s="521"/>
      <c r="O37" s="522"/>
      <c r="P37" s="523"/>
      <c r="Q37" s="524">
        <f t="shared" si="1"/>
        <v>0</v>
      </c>
      <c r="R37" s="525">
        <f t="shared" si="2"/>
        <v>0</v>
      </c>
      <c r="S37" s="508"/>
      <c r="T37" s="508"/>
      <c r="U37" s="508"/>
      <c r="V37" s="508"/>
      <c r="W37" s="508"/>
      <c r="X37" s="508"/>
      <c r="Y37" s="508"/>
      <c r="Z37" s="508"/>
      <c r="AA37" s="509"/>
      <c r="AB37" s="510"/>
      <c r="AC37" s="511"/>
      <c r="AD37" s="512"/>
      <c r="AE37" s="512"/>
      <c r="AF37" s="513"/>
      <c r="AG37" s="104"/>
    </row>
    <row r="38" ht="15.75" customHeight="1">
      <c r="A38" s="107"/>
      <c r="B38" s="514" t="s">
        <v>759</v>
      </c>
      <c r="C38" s="168" t="s">
        <v>755</v>
      </c>
      <c r="D38" s="86"/>
      <c r="E38" s="86" t="s">
        <v>705</v>
      </c>
      <c r="F38" s="168">
        <v>1.0</v>
      </c>
      <c r="G38" s="515">
        <v>275.0</v>
      </c>
      <c r="H38" s="516"/>
      <c r="I38" s="517"/>
      <c r="J38" s="518"/>
      <c r="K38" s="519"/>
      <c r="L38" s="520"/>
      <c r="M38" s="502"/>
      <c r="N38" s="521"/>
      <c r="O38" s="522"/>
      <c r="P38" s="523"/>
      <c r="Q38" s="524">
        <f t="shared" si="1"/>
        <v>0</v>
      </c>
      <c r="R38" s="525">
        <f t="shared" si="2"/>
        <v>0</v>
      </c>
      <c r="S38" s="508"/>
      <c r="T38" s="508"/>
      <c r="U38" s="508"/>
      <c r="V38" s="508"/>
      <c r="W38" s="508"/>
      <c r="X38" s="508"/>
      <c r="Y38" s="508"/>
      <c r="Z38" s="508"/>
      <c r="AA38" s="509"/>
      <c r="AB38" s="510"/>
      <c r="AC38" s="511"/>
      <c r="AD38" s="512"/>
      <c r="AE38" s="512"/>
      <c r="AF38" s="513"/>
      <c r="AG38" s="104"/>
    </row>
    <row r="39" ht="15.75" customHeight="1">
      <c r="A39" s="107"/>
      <c r="B39" s="514" t="s">
        <v>760</v>
      </c>
      <c r="C39" s="168" t="s">
        <v>761</v>
      </c>
      <c r="D39" s="86"/>
      <c r="E39" s="86" t="s">
        <v>705</v>
      </c>
      <c r="F39" s="168">
        <v>1.0</v>
      </c>
      <c r="G39" s="515">
        <v>235.0</v>
      </c>
      <c r="H39" s="516"/>
      <c r="I39" s="517"/>
      <c r="J39" s="518"/>
      <c r="K39" s="519"/>
      <c r="L39" s="520"/>
      <c r="M39" s="502"/>
      <c r="N39" s="521"/>
      <c r="O39" s="522"/>
      <c r="P39" s="523"/>
      <c r="Q39" s="524">
        <f t="shared" si="1"/>
        <v>0</v>
      </c>
      <c r="R39" s="525">
        <f t="shared" si="2"/>
        <v>0</v>
      </c>
      <c r="S39" s="508"/>
      <c r="T39" s="508"/>
      <c r="U39" s="508"/>
      <c r="V39" s="508"/>
      <c r="W39" s="508"/>
      <c r="X39" s="508"/>
      <c r="Y39" s="508"/>
      <c r="Z39" s="508"/>
      <c r="AA39" s="509"/>
      <c r="AB39" s="510"/>
      <c r="AC39" s="511"/>
      <c r="AD39" s="512"/>
      <c r="AE39" s="512"/>
      <c r="AF39" s="513"/>
      <c r="AG39" s="104"/>
    </row>
    <row r="40" ht="15.75" customHeight="1">
      <c r="A40" s="107"/>
      <c r="B40" s="514" t="s">
        <v>762</v>
      </c>
      <c r="C40" s="168" t="s">
        <v>761</v>
      </c>
      <c r="D40" s="86"/>
      <c r="E40" s="86" t="s">
        <v>705</v>
      </c>
      <c r="F40" s="168">
        <v>1.0</v>
      </c>
      <c r="G40" s="515">
        <v>255.0</v>
      </c>
      <c r="H40" s="516"/>
      <c r="I40" s="517"/>
      <c r="J40" s="518"/>
      <c r="K40" s="519"/>
      <c r="L40" s="520"/>
      <c r="M40" s="502"/>
      <c r="N40" s="521"/>
      <c r="O40" s="522"/>
      <c r="P40" s="523"/>
      <c r="Q40" s="524">
        <f t="shared" si="1"/>
        <v>0</v>
      </c>
      <c r="R40" s="525">
        <f t="shared" si="2"/>
        <v>0</v>
      </c>
      <c r="S40" s="508"/>
      <c r="T40" s="508"/>
      <c r="U40" s="508"/>
      <c r="V40" s="508"/>
      <c r="W40" s="508"/>
      <c r="X40" s="508"/>
      <c r="Y40" s="508"/>
      <c r="Z40" s="508"/>
      <c r="AA40" s="509"/>
      <c r="AB40" s="510"/>
      <c r="AC40" s="511"/>
      <c r="AD40" s="512"/>
      <c r="AE40" s="512"/>
      <c r="AF40" s="513"/>
      <c r="AG40" s="104"/>
    </row>
    <row r="41" ht="15.75" customHeight="1">
      <c r="A41" s="107"/>
      <c r="B41" s="514" t="s">
        <v>763</v>
      </c>
      <c r="C41" s="168" t="s">
        <v>761</v>
      </c>
      <c r="D41" s="86"/>
      <c r="E41" s="86" t="s">
        <v>705</v>
      </c>
      <c r="F41" s="168">
        <v>1.0</v>
      </c>
      <c r="G41" s="515">
        <v>235.0</v>
      </c>
      <c r="H41" s="516"/>
      <c r="I41" s="517"/>
      <c r="J41" s="518"/>
      <c r="K41" s="519"/>
      <c r="L41" s="520"/>
      <c r="M41" s="502"/>
      <c r="N41" s="521"/>
      <c r="O41" s="522"/>
      <c r="P41" s="523"/>
      <c r="Q41" s="524">
        <f t="shared" si="1"/>
        <v>0</v>
      </c>
      <c r="R41" s="525">
        <f t="shared" si="2"/>
        <v>0</v>
      </c>
      <c r="S41" s="508"/>
      <c r="T41" s="508"/>
      <c r="U41" s="508"/>
      <c r="V41" s="508"/>
      <c r="W41" s="508"/>
      <c r="X41" s="508"/>
      <c r="Y41" s="508"/>
      <c r="Z41" s="508"/>
      <c r="AA41" s="509"/>
      <c r="AB41" s="510"/>
      <c r="AC41" s="511"/>
      <c r="AD41" s="512"/>
      <c r="AE41" s="512"/>
      <c r="AF41" s="513"/>
      <c r="AG41" s="104"/>
    </row>
    <row r="42" ht="15.75" customHeight="1">
      <c r="A42" s="107"/>
      <c r="B42" s="514" t="s">
        <v>764</v>
      </c>
      <c r="C42" s="168" t="s">
        <v>761</v>
      </c>
      <c r="D42" s="86"/>
      <c r="E42" s="86" t="s">
        <v>705</v>
      </c>
      <c r="F42" s="168">
        <v>1.0</v>
      </c>
      <c r="G42" s="515">
        <v>290.0</v>
      </c>
      <c r="H42" s="516"/>
      <c r="I42" s="517"/>
      <c r="J42" s="518"/>
      <c r="K42" s="519"/>
      <c r="L42" s="520"/>
      <c r="M42" s="502"/>
      <c r="N42" s="521"/>
      <c r="O42" s="522"/>
      <c r="P42" s="523"/>
      <c r="Q42" s="524">
        <f t="shared" si="1"/>
        <v>0</v>
      </c>
      <c r="R42" s="525">
        <f t="shared" si="2"/>
        <v>0</v>
      </c>
      <c r="S42" s="508"/>
      <c r="T42" s="508"/>
      <c r="U42" s="508"/>
      <c r="V42" s="508"/>
      <c r="W42" s="508"/>
      <c r="X42" s="508"/>
      <c r="Y42" s="508"/>
      <c r="Z42" s="508"/>
      <c r="AA42" s="509"/>
      <c r="AB42" s="510"/>
      <c r="AC42" s="511"/>
      <c r="AD42" s="512"/>
      <c r="AE42" s="512"/>
      <c r="AF42" s="513"/>
      <c r="AG42" s="104"/>
    </row>
    <row r="43" ht="15.75" customHeight="1">
      <c r="A43" s="107"/>
      <c r="B43" s="514" t="s">
        <v>765</v>
      </c>
      <c r="C43" s="168" t="s">
        <v>761</v>
      </c>
      <c r="D43" s="86"/>
      <c r="E43" s="86" t="s">
        <v>705</v>
      </c>
      <c r="F43" s="168">
        <v>1.0</v>
      </c>
      <c r="G43" s="515">
        <v>235.0</v>
      </c>
      <c r="H43" s="516"/>
      <c r="I43" s="517"/>
      <c r="J43" s="518"/>
      <c r="K43" s="519"/>
      <c r="L43" s="520"/>
      <c r="M43" s="502"/>
      <c r="N43" s="521"/>
      <c r="O43" s="522"/>
      <c r="P43" s="523"/>
      <c r="Q43" s="524">
        <f t="shared" si="1"/>
        <v>0</v>
      </c>
      <c r="R43" s="525">
        <f t="shared" si="2"/>
        <v>0</v>
      </c>
      <c r="S43" s="508"/>
      <c r="T43" s="508"/>
      <c r="U43" s="508"/>
      <c r="V43" s="508"/>
      <c r="W43" s="508"/>
      <c r="X43" s="508"/>
      <c r="Y43" s="508"/>
      <c r="Z43" s="508"/>
      <c r="AA43" s="509"/>
      <c r="AB43" s="510"/>
      <c r="AC43" s="511"/>
      <c r="AD43" s="512"/>
      <c r="AE43" s="512"/>
      <c r="AF43" s="513"/>
      <c r="AG43" s="104"/>
    </row>
    <row r="44" ht="15.75" customHeight="1">
      <c r="A44" s="107"/>
      <c r="B44" s="514" t="s">
        <v>766</v>
      </c>
      <c r="C44" s="168" t="s">
        <v>761</v>
      </c>
      <c r="D44" s="86"/>
      <c r="E44" s="86" t="s">
        <v>705</v>
      </c>
      <c r="F44" s="168">
        <v>1.0</v>
      </c>
      <c r="G44" s="515">
        <v>290.0</v>
      </c>
      <c r="H44" s="516"/>
      <c r="I44" s="517"/>
      <c r="J44" s="518"/>
      <c r="K44" s="519"/>
      <c r="L44" s="520"/>
      <c r="M44" s="502"/>
      <c r="N44" s="521"/>
      <c r="O44" s="522"/>
      <c r="P44" s="523"/>
      <c r="Q44" s="524">
        <f t="shared" si="1"/>
        <v>0</v>
      </c>
      <c r="R44" s="525">
        <f t="shared" si="2"/>
        <v>0</v>
      </c>
      <c r="S44" s="508"/>
      <c r="T44" s="508"/>
      <c r="U44" s="508"/>
      <c r="V44" s="508"/>
      <c r="W44" s="508"/>
      <c r="X44" s="508"/>
      <c r="Y44" s="508"/>
      <c r="Z44" s="508"/>
      <c r="AA44" s="509"/>
      <c r="AB44" s="510"/>
      <c r="AC44" s="511"/>
      <c r="AD44" s="512"/>
      <c r="AE44" s="512"/>
      <c r="AF44" s="513"/>
      <c r="AG44" s="104"/>
    </row>
    <row r="45" ht="15.75" customHeight="1">
      <c r="A45" s="107"/>
      <c r="B45" s="514" t="s">
        <v>767</v>
      </c>
      <c r="C45" s="168" t="s">
        <v>768</v>
      </c>
      <c r="D45" s="86"/>
      <c r="E45" s="86" t="s">
        <v>705</v>
      </c>
      <c r="F45" s="168">
        <v>1.0</v>
      </c>
      <c r="G45" s="515">
        <v>255.0</v>
      </c>
      <c r="H45" s="516"/>
      <c r="I45" s="517"/>
      <c r="J45" s="518"/>
      <c r="K45" s="519"/>
      <c r="L45" s="520"/>
      <c r="M45" s="502"/>
      <c r="N45" s="521"/>
      <c r="O45" s="522"/>
      <c r="P45" s="523"/>
      <c r="Q45" s="524">
        <f t="shared" si="1"/>
        <v>0</v>
      </c>
      <c r="R45" s="525">
        <f t="shared" si="2"/>
        <v>0</v>
      </c>
      <c r="S45" s="508"/>
      <c r="T45" s="508"/>
      <c r="U45" s="508"/>
      <c r="V45" s="508"/>
      <c r="W45" s="508"/>
      <c r="X45" s="508"/>
      <c r="Y45" s="508"/>
      <c r="Z45" s="508"/>
      <c r="AA45" s="509"/>
      <c r="AB45" s="510"/>
      <c r="AC45" s="511"/>
      <c r="AD45" s="512"/>
      <c r="AE45" s="512"/>
      <c r="AF45" s="513"/>
      <c r="AG45" s="104"/>
    </row>
    <row r="46" ht="15.75" customHeight="1">
      <c r="A46" s="107"/>
      <c r="B46" s="514" t="s">
        <v>769</v>
      </c>
      <c r="C46" s="168" t="s">
        <v>768</v>
      </c>
      <c r="D46" s="86"/>
      <c r="E46" s="86" t="s">
        <v>705</v>
      </c>
      <c r="F46" s="168">
        <v>1.0</v>
      </c>
      <c r="G46" s="515">
        <v>305.0</v>
      </c>
      <c r="H46" s="516"/>
      <c r="I46" s="517"/>
      <c r="J46" s="518"/>
      <c r="K46" s="519"/>
      <c r="L46" s="520"/>
      <c r="M46" s="502"/>
      <c r="N46" s="521"/>
      <c r="O46" s="522"/>
      <c r="P46" s="523"/>
      <c r="Q46" s="524">
        <f t="shared" si="1"/>
        <v>0</v>
      </c>
      <c r="R46" s="525">
        <f t="shared" si="2"/>
        <v>0</v>
      </c>
      <c r="S46" s="508"/>
      <c r="T46" s="508"/>
      <c r="U46" s="508"/>
      <c r="V46" s="508"/>
      <c r="W46" s="508"/>
      <c r="X46" s="508"/>
      <c r="Y46" s="508"/>
      <c r="Z46" s="508"/>
      <c r="AA46" s="509"/>
      <c r="AB46" s="510"/>
      <c r="AC46" s="511"/>
      <c r="AD46" s="512"/>
      <c r="AE46" s="512"/>
      <c r="AF46" s="513"/>
      <c r="AG46" s="104"/>
    </row>
    <row r="47" ht="15.75" customHeight="1">
      <c r="A47" s="107"/>
      <c r="B47" s="514" t="s">
        <v>770</v>
      </c>
      <c r="C47" s="168" t="s">
        <v>768</v>
      </c>
      <c r="D47" s="86"/>
      <c r="E47" s="86" t="s">
        <v>705</v>
      </c>
      <c r="F47" s="168">
        <v>1.0</v>
      </c>
      <c r="G47" s="515">
        <v>255.0</v>
      </c>
      <c r="H47" s="516"/>
      <c r="I47" s="517"/>
      <c r="J47" s="518"/>
      <c r="K47" s="519"/>
      <c r="L47" s="520"/>
      <c r="M47" s="502"/>
      <c r="N47" s="521"/>
      <c r="O47" s="522"/>
      <c r="P47" s="523"/>
      <c r="Q47" s="524">
        <f t="shared" si="1"/>
        <v>0</v>
      </c>
      <c r="R47" s="525">
        <f t="shared" si="2"/>
        <v>0</v>
      </c>
      <c r="S47" s="508"/>
      <c r="T47" s="508"/>
      <c r="U47" s="508"/>
      <c r="V47" s="508"/>
      <c r="W47" s="508"/>
      <c r="X47" s="508"/>
      <c r="Y47" s="508"/>
      <c r="Z47" s="508"/>
      <c r="AA47" s="509"/>
      <c r="AB47" s="510"/>
      <c r="AC47" s="511"/>
      <c r="AD47" s="512"/>
      <c r="AE47" s="512"/>
      <c r="AF47" s="513"/>
      <c r="AG47" s="104"/>
    </row>
    <row r="48" ht="15.75" customHeight="1">
      <c r="A48" s="107"/>
      <c r="B48" s="514" t="s">
        <v>771</v>
      </c>
      <c r="C48" s="168" t="s">
        <v>768</v>
      </c>
      <c r="D48" s="86"/>
      <c r="E48" s="86" t="s">
        <v>705</v>
      </c>
      <c r="F48" s="168">
        <v>1.0</v>
      </c>
      <c r="G48" s="515">
        <v>305.0</v>
      </c>
      <c r="H48" s="516"/>
      <c r="I48" s="517"/>
      <c r="J48" s="518"/>
      <c r="K48" s="519"/>
      <c r="L48" s="520"/>
      <c r="M48" s="502"/>
      <c r="N48" s="521"/>
      <c r="O48" s="522"/>
      <c r="P48" s="523"/>
      <c r="Q48" s="524">
        <f t="shared" si="1"/>
        <v>0</v>
      </c>
      <c r="R48" s="525">
        <f t="shared" si="2"/>
        <v>0</v>
      </c>
      <c r="S48" s="508"/>
      <c r="T48" s="508"/>
      <c r="U48" s="508"/>
      <c r="V48" s="508"/>
      <c r="W48" s="508"/>
      <c r="X48" s="508"/>
      <c r="Y48" s="508"/>
      <c r="Z48" s="508"/>
      <c r="AA48" s="509"/>
      <c r="AB48" s="510"/>
      <c r="AC48" s="511"/>
      <c r="AD48" s="512"/>
      <c r="AE48" s="512"/>
      <c r="AF48" s="513"/>
      <c r="AG48" s="104"/>
    </row>
    <row r="49" ht="15.75" customHeight="1">
      <c r="A49" s="107"/>
      <c r="B49" s="514" t="s">
        <v>772</v>
      </c>
      <c r="C49" s="168" t="s">
        <v>768</v>
      </c>
      <c r="D49" s="86"/>
      <c r="E49" s="86" t="s">
        <v>705</v>
      </c>
      <c r="F49" s="168">
        <v>1.0</v>
      </c>
      <c r="G49" s="515">
        <v>255.0</v>
      </c>
      <c r="H49" s="516"/>
      <c r="I49" s="517"/>
      <c r="J49" s="518"/>
      <c r="K49" s="519"/>
      <c r="L49" s="520"/>
      <c r="M49" s="502"/>
      <c r="N49" s="521"/>
      <c r="O49" s="522"/>
      <c r="P49" s="523"/>
      <c r="Q49" s="524">
        <f t="shared" si="1"/>
        <v>0</v>
      </c>
      <c r="R49" s="525">
        <f t="shared" si="2"/>
        <v>0</v>
      </c>
      <c r="S49" s="508"/>
      <c r="T49" s="508"/>
      <c r="U49" s="508"/>
      <c r="V49" s="508"/>
      <c r="W49" s="508"/>
      <c r="X49" s="508"/>
      <c r="Y49" s="508"/>
      <c r="Z49" s="508"/>
      <c r="AA49" s="509"/>
      <c r="AB49" s="510"/>
      <c r="AC49" s="511"/>
      <c r="AD49" s="512"/>
      <c r="AE49" s="512"/>
      <c r="AF49" s="513"/>
      <c r="AG49" s="104"/>
    </row>
    <row r="50" ht="15.75" customHeight="1">
      <c r="A50" s="107"/>
      <c r="B50" s="514" t="s">
        <v>773</v>
      </c>
      <c r="C50" s="168" t="s">
        <v>768</v>
      </c>
      <c r="D50" s="86"/>
      <c r="E50" s="86" t="s">
        <v>705</v>
      </c>
      <c r="F50" s="168">
        <v>1.0</v>
      </c>
      <c r="G50" s="515">
        <v>305.0</v>
      </c>
      <c r="H50" s="516"/>
      <c r="I50" s="517"/>
      <c r="J50" s="518"/>
      <c r="K50" s="519"/>
      <c r="L50" s="520"/>
      <c r="M50" s="502"/>
      <c r="N50" s="521"/>
      <c r="O50" s="522"/>
      <c r="P50" s="523"/>
      <c r="Q50" s="524">
        <f t="shared" si="1"/>
        <v>0</v>
      </c>
      <c r="R50" s="525">
        <f t="shared" si="2"/>
        <v>0</v>
      </c>
      <c r="S50" s="508"/>
      <c r="T50" s="508"/>
      <c r="U50" s="508"/>
      <c r="V50" s="508"/>
      <c r="W50" s="508"/>
      <c r="X50" s="508"/>
      <c r="Y50" s="508"/>
      <c r="Z50" s="508"/>
      <c r="AA50" s="509"/>
      <c r="AB50" s="510"/>
      <c r="AC50" s="511"/>
      <c r="AD50" s="512"/>
      <c r="AE50" s="512"/>
      <c r="AF50" s="513"/>
      <c r="AG50" s="104"/>
    </row>
    <row r="51" ht="15.75" customHeight="1">
      <c r="A51" s="107"/>
      <c r="B51" s="514" t="s">
        <v>774</v>
      </c>
      <c r="C51" s="526" t="s">
        <v>775</v>
      </c>
      <c r="D51" s="526"/>
      <c r="E51" s="86" t="s">
        <v>705</v>
      </c>
      <c r="F51" s="168">
        <v>1.0</v>
      </c>
      <c r="G51" s="515">
        <v>230.0</v>
      </c>
      <c r="H51" s="516"/>
      <c r="I51" s="517"/>
      <c r="J51" s="518"/>
      <c r="K51" s="519"/>
      <c r="L51" s="520"/>
      <c r="M51" s="502"/>
      <c r="N51" s="521"/>
      <c r="O51" s="522"/>
      <c r="P51" s="523"/>
      <c r="Q51" s="524">
        <f t="shared" si="1"/>
        <v>0</v>
      </c>
      <c r="R51" s="525">
        <f t="shared" si="2"/>
        <v>0</v>
      </c>
      <c r="S51" s="508"/>
      <c r="T51" s="508"/>
      <c r="U51" s="508"/>
      <c r="V51" s="508"/>
      <c r="W51" s="508"/>
      <c r="X51" s="508"/>
      <c r="Y51" s="508"/>
      <c r="Z51" s="508"/>
      <c r="AA51" s="509"/>
      <c r="AB51" s="510"/>
      <c r="AC51" s="511"/>
      <c r="AD51" s="512"/>
      <c r="AE51" s="512"/>
      <c r="AF51" s="513"/>
      <c r="AG51" s="104"/>
    </row>
    <row r="52" ht="15.75" customHeight="1">
      <c r="A52" s="107"/>
      <c r="B52" s="514" t="s">
        <v>776</v>
      </c>
      <c r="C52" s="526" t="s">
        <v>775</v>
      </c>
      <c r="D52" s="526"/>
      <c r="E52" s="86" t="s">
        <v>705</v>
      </c>
      <c r="F52" s="168">
        <v>1.0</v>
      </c>
      <c r="G52" s="515">
        <v>230.0</v>
      </c>
      <c r="H52" s="516"/>
      <c r="I52" s="517"/>
      <c r="J52" s="518"/>
      <c r="K52" s="519"/>
      <c r="L52" s="520"/>
      <c r="M52" s="502"/>
      <c r="N52" s="521"/>
      <c r="O52" s="522"/>
      <c r="P52" s="523"/>
      <c r="Q52" s="524">
        <f t="shared" si="1"/>
        <v>0</v>
      </c>
      <c r="R52" s="525">
        <f t="shared" si="2"/>
        <v>0</v>
      </c>
      <c r="S52" s="508"/>
      <c r="T52" s="508"/>
      <c r="U52" s="508"/>
      <c r="V52" s="508"/>
      <c r="W52" s="508"/>
      <c r="X52" s="508"/>
      <c r="Y52" s="508"/>
      <c r="Z52" s="508"/>
      <c r="AA52" s="509"/>
      <c r="AB52" s="510"/>
      <c r="AC52" s="511"/>
      <c r="AD52" s="512"/>
      <c r="AE52" s="512"/>
      <c r="AF52" s="513"/>
      <c r="AG52" s="104"/>
    </row>
    <row r="53" ht="15.75" customHeight="1">
      <c r="A53" s="107"/>
      <c r="B53" s="514" t="s">
        <v>777</v>
      </c>
      <c r="C53" s="526" t="s">
        <v>778</v>
      </c>
      <c r="D53" s="526"/>
      <c r="E53" s="86" t="s">
        <v>705</v>
      </c>
      <c r="F53" s="168">
        <v>1.0</v>
      </c>
      <c r="G53" s="515">
        <v>230.0</v>
      </c>
      <c r="H53" s="516"/>
      <c r="I53" s="517"/>
      <c r="J53" s="518"/>
      <c r="K53" s="519"/>
      <c r="L53" s="520"/>
      <c r="M53" s="502"/>
      <c r="N53" s="521"/>
      <c r="O53" s="522"/>
      <c r="P53" s="523"/>
      <c r="Q53" s="524">
        <f t="shared" si="1"/>
        <v>0</v>
      </c>
      <c r="R53" s="525">
        <f t="shared" si="2"/>
        <v>0</v>
      </c>
      <c r="S53" s="508"/>
      <c r="T53" s="508"/>
      <c r="U53" s="508"/>
      <c r="V53" s="508"/>
      <c r="W53" s="508"/>
      <c r="X53" s="508"/>
      <c r="Y53" s="508"/>
      <c r="Z53" s="508"/>
      <c r="AA53" s="509"/>
      <c r="AB53" s="510"/>
      <c r="AC53" s="511"/>
      <c r="AD53" s="512"/>
      <c r="AE53" s="512"/>
      <c r="AF53" s="513"/>
      <c r="AG53" s="104"/>
    </row>
    <row r="54" ht="15.75" customHeight="1">
      <c r="A54" s="107"/>
      <c r="B54" s="514" t="s">
        <v>779</v>
      </c>
      <c r="C54" s="168" t="s">
        <v>780</v>
      </c>
      <c r="D54" s="86"/>
      <c r="E54" s="86" t="s">
        <v>705</v>
      </c>
      <c r="F54" s="168">
        <v>1.0</v>
      </c>
      <c r="G54" s="515">
        <v>150.0</v>
      </c>
      <c r="H54" s="516"/>
      <c r="I54" s="517"/>
      <c r="J54" s="518"/>
      <c r="K54" s="519"/>
      <c r="L54" s="520"/>
      <c r="M54" s="502"/>
      <c r="N54" s="521"/>
      <c r="O54" s="522"/>
      <c r="P54" s="523"/>
      <c r="Q54" s="524">
        <f t="shared" si="1"/>
        <v>0</v>
      </c>
      <c r="R54" s="525">
        <f t="shared" si="2"/>
        <v>0</v>
      </c>
      <c r="S54" s="508"/>
      <c r="T54" s="508"/>
      <c r="U54" s="508"/>
      <c r="V54" s="508"/>
      <c r="W54" s="508"/>
      <c r="X54" s="508"/>
      <c r="Y54" s="508"/>
      <c r="Z54" s="508"/>
      <c r="AA54" s="509"/>
      <c r="AB54" s="510"/>
      <c r="AC54" s="511"/>
      <c r="AD54" s="512"/>
      <c r="AE54" s="512"/>
      <c r="AF54" s="513"/>
      <c r="AG54" s="104"/>
    </row>
    <row r="55" ht="15.75" customHeight="1">
      <c r="A55" s="107"/>
      <c r="B55" s="514" t="s">
        <v>781</v>
      </c>
      <c r="C55" s="527" t="s">
        <v>780</v>
      </c>
      <c r="D55" s="527"/>
      <c r="E55" s="86" t="s">
        <v>705</v>
      </c>
      <c r="F55" s="168">
        <v>1.0</v>
      </c>
      <c r="G55" s="515">
        <v>170.0</v>
      </c>
      <c r="H55" s="528"/>
      <c r="I55" s="529"/>
      <c r="J55" s="530"/>
      <c r="K55" s="531"/>
      <c r="L55" s="520"/>
      <c r="M55" s="502"/>
      <c r="N55" s="56"/>
      <c r="O55" s="522"/>
      <c r="P55" s="523"/>
      <c r="Q55" s="524">
        <f t="shared" si="1"/>
        <v>0</v>
      </c>
      <c r="R55" s="525">
        <f t="shared" si="2"/>
        <v>0</v>
      </c>
      <c r="AG55" s="104"/>
    </row>
    <row r="56" ht="15.75" customHeight="1">
      <c r="A56" s="107"/>
      <c r="B56" s="514" t="s">
        <v>782</v>
      </c>
      <c r="C56" s="168" t="s">
        <v>783</v>
      </c>
      <c r="D56" s="86"/>
      <c r="E56" s="86" t="s">
        <v>705</v>
      </c>
      <c r="F56" s="168">
        <v>1.0</v>
      </c>
      <c r="G56" s="515">
        <v>150.0</v>
      </c>
      <c r="H56" s="528"/>
      <c r="I56" s="529"/>
      <c r="J56" s="530"/>
      <c r="K56" s="531"/>
      <c r="L56" s="520"/>
      <c r="M56" s="502"/>
      <c r="N56" s="56"/>
      <c r="O56" s="522"/>
      <c r="P56" s="523"/>
      <c r="Q56" s="524">
        <f t="shared" si="1"/>
        <v>0</v>
      </c>
      <c r="R56" s="525">
        <f t="shared" si="2"/>
        <v>0</v>
      </c>
      <c r="AG56" s="104"/>
    </row>
    <row r="57" ht="15.0" customHeight="1">
      <c r="A57" s="107"/>
      <c r="B57" s="514" t="s">
        <v>784</v>
      </c>
      <c r="C57" s="527" t="s">
        <v>783</v>
      </c>
      <c r="D57" s="527"/>
      <c r="E57" s="86" t="s">
        <v>705</v>
      </c>
      <c r="F57" s="168">
        <v>1.0</v>
      </c>
      <c r="G57" s="515">
        <v>170.0</v>
      </c>
      <c r="H57" s="528"/>
      <c r="I57" s="529"/>
      <c r="J57" s="530"/>
      <c r="K57" s="531"/>
      <c r="L57" s="520"/>
      <c r="M57" s="502"/>
      <c r="N57" s="56"/>
      <c r="O57" s="522"/>
      <c r="P57" s="523"/>
      <c r="Q57" s="524">
        <f t="shared" si="1"/>
        <v>0</v>
      </c>
      <c r="R57" s="525">
        <f t="shared" si="2"/>
        <v>0</v>
      </c>
      <c r="AG57" s="104"/>
    </row>
    <row r="58" ht="15.0" customHeight="1">
      <c r="A58" s="107"/>
      <c r="B58" s="514" t="s">
        <v>785</v>
      </c>
      <c r="C58" s="168" t="s">
        <v>786</v>
      </c>
      <c r="D58" s="86"/>
      <c r="E58" s="86" t="s">
        <v>705</v>
      </c>
      <c r="F58" s="168">
        <v>1.0</v>
      </c>
      <c r="G58" s="515">
        <v>150.0</v>
      </c>
      <c r="H58" s="528"/>
      <c r="I58" s="529"/>
      <c r="J58" s="530"/>
      <c r="K58" s="531"/>
      <c r="L58" s="520"/>
      <c r="M58" s="502"/>
      <c r="N58" s="56"/>
      <c r="O58" s="522"/>
      <c r="P58" s="523"/>
      <c r="Q58" s="524">
        <f t="shared" si="1"/>
        <v>0</v>
      </c>
      <c r="R58" s="525">
        <f t="shared" si="2"/>
        <v>0</v>
      </c>
      <c r="AG58" s="104"/>
    </row>
    <row r="59" ht="15.75" customHeight="1">
      <c r="A59" s="107"/>
      <c r="B59" s="514" t="s">
        <v>787</v>
      </c>
      <c r="C59" s="527" t="s">
        <v>786</v>
      </c>
      <c r="D59" s="527"/>
      <c r="E59" s="86" t="s">
        <v>705</v>
      </c>
      <c r="F59" s="168">
        <v>1.0</v>
      </c>
      <c r="G59" s="515">
        <v>170.0</v>
      </c>
      <c r="H59" s="528"/>
      <c r="I59" s="529"/>
      <c r="J59" s="530"/>
      <c r="K59" s="531"/>
      <c r="L59" s="520"/>
      <c r="M59" s="502"/>
      <c r="N59" s="56"/>
      <c r="O59" s="522"/>
      <c r="P59" s="523"/>
      <c r="Q59" s="524">
        <f t="shared" si="1"/>
        <v>0</v>
      </c>
      <c r="R59" s="525">
        <f t="shared" si="2"/>
        <v>0</v>
      </c>
      <c r="AG59" s="104"/>
    </row>
    <row r="60" ht="17.25" customHeight="1">
      <c r="A60" s="107"/>
      <c r="B60" s="514" t="s">
        <v>788</v>
      </c>
      <c r="C60" s="168" t="s">
        <v>789</v>
      </c>
      <c r="D60" s="86"/>
      <c r="E60" s="86" t="s">
        <v>705</v>
      </c>
      <c r="F60" s="168">
        <v>1.0</v>
      </c>
      <c r="G60" s="515">
        <v>150.0</v>
      </c>
      <c r="H60" s="528"/>
      <c r="I60" s="529"/>
      <c r="J60" s="530"/>
      <c r="K60" s="531"/>
      <c r="L60" s="520"/>
      <c r="M60" s="502"/>
      <c r="N60" s="56"/>
      <c r="O60" s="522"/>
      <c r="P60" s="523"/>
      <c r="Q60" s="524">
        <f t="shared" si="1"/>
        <v>0</v>
      </c>
      <c r="R60" s="525">
        <f t="shared" si="2"/>
        <v>0</v>
      </c>
      <c r="AG60" s="104"/>
    </row>
    <row r="61" ht="15.75" customHeight="1">
      <c r="A61" s="107"/>
      <c r="B61" s="514" t="s">
        <v>790</v>
      </c>
      <c r="C61" s="527" t="s">
        <v>789</v>
      </c>
      <c r="D61" s="527"/>
      <c r="E61" s="86" t="s">
        <v>705</v>
      </c>
      <c r="F61" s="168">
        <v>1.0</v>
      </c>
      <c r="G61" s="515">
        <v>170.0</v>
      </c>
      <c r="H61" s="528"/>
      <c r="I61" s="529"/>
      <c r="J61" s="530"/>
      <c r="K61" s="531"/>
      <c r="L61" s="520"/>
      <c r="M61" s="502"/>
      <c r="N61" s="56"/>
      <c r="O61" s="522"/>
      <c r="P61" s="523"/>
      <c r="Q61" s="524">
        <f t="shared" si="1"/>
        <v>0</v>
      </c>
      <c r="R61" s="525">
        <f t="shared" si="2"/>
        <v>0</v>
      </c>
      <c r="AG61" s="104"/>
    </row>
    <row r="62" ht="15.0" customHeight="1">
      <c r="A62" s="107"/>
      <c r="B62" s="514" t="s">
        <v>791</v>
      </c>
      <c r="C62" s="168" t="s">
        <v>792</v>
      </c>
      <c r="D62" s="86"/>
      <c r="E62" s="86" t="s">
        <v>705</v>
      </c>
      <c r="F62" s="168">
        <v>1.0</v>
      </c>
      <c r="G62" s="515">
        <v>150.0</v>
      </c>
      <c r="H62" s="528"/>
      <c r="I62" s="529"/>
      <c r="J62" s="530"/>
      <c r="K62" s="531"/>
      <c r="L62" s="520"/>
      <c r="M62" s="502"/>
      <c r="N62" s="56"/>
      <c r="O62" s="522"/>
      <c r="P62" s="523"/>
      <c r="Q62" s="524">
        <f t="shared" si="1"/>
        <v>0</v>
      </c>
      <c r="R62" s="525">
        <f t="shared" si="2"/>
        <v>0</v>
      </c>
      <c r="AG62" s="104"/>
    </row>
    <row r="63" ht="17.25" customHeight="1">
      <c r="A63" s="107"/>
      <c r="B63" s="514" t="s">
        <v>793</v>
      </c>
      <c r="C63" s="527" t="s">
        <v>792</v>
      </c>
      <c r="D63" s="527"/>
      <c r="E63" s="86" t="s">
        <v>705</v>
      </c>
      <c r="F63" s="168">
        <v>1.0</v>
      </c>
      <c r="G63" s="515">
        <v>170.0</v>
      </c>
      <c r="H63" s="528"/>
      <c r="I63" s="529"/>
      <c r="J63" s="530"/>
      <c r="K63" s="531"/>
      <c r="L63" s="520"/>
      <c r="M63" s="502"/>
      <c r="N63" s="56"/>
      <c r="O63" s="522"/>
      <c r="P63" s="523"/>
      <c r="Q63" s="524">
        <f t="shared" si="1"/>
        <v>0</v>
      </c>
      <c r="R63" s="525">
        <f t="shared" si="2"/>
        <v>0</v>
      </c>
      <c r="AG63" s="104"/>
    </row>
    <row r="64" ht="17.25" customHeight="1">
      <c r="A64" s="107"/>
      <c r="B64" s="514" t="s">
        <v>794</v>
      </c>
      <c r="C64" s="168" t="s">
        <v>795</v>
      </c>
      <c r="D64" s="86"/>
      <c r="E64" s="86" t="s">
        <v>705</v>
      </c>
      <c r="F64" s="168">
        <v>1.0</v>
      </c>
      <c r="G64" s="515">
        <v>150.0</v>
      </c>
      <c r="H64" s="528"/>
      <c r="I64" s="529"/>
      <c r="J64" s="530"/>
      <c r="K64" s="531"/>
      <c r="L64" s="520"/>
      <c r="M64" s="502"/>
      <c r="N64" s="56"/>
      <c r="O64" s="522"/>
      <c r="P64" s="523"/>
      <c r="Q64" s="524">
        <f t="shared" si="1"/>
        <v>0</v>
      </c>
      <c r="R64" s="525">
        <f t="shared" si="2"/>
        <v>0</v>
      </c>
      <c r="AG64" s="104"/>
    </row>
    <row r="65" ht="17.25" customHeight="1">
      <c r="A65" s="107"/>
      <c r="B65" s="514" t="s">
        <v>796</v>
      </c>
      <c r="C65" s="527" t="s">
        <v>795</v>
      </c>
      <c r="D65" s="527"/>
      <c r="E65" s="86" t="s">
        <v>705</v>
      </c>
      <c r="F65" s="168">
        <v>1.0</v>
      </c>
      <c r="G65" s="515">
        <v>170.0</v>
      </c>
      <c r="H65" s="528"/>
      <c r="I65" s="529"/>
      <c r="J65" s="530"/>
      <c r="K65" s="531"/>
      <c r="L65" s="520"/>
      <c r="M65" s="502"/>
      <c r="N65" s="56"/>
      <c r="O65" s="522"/>
      <c r="P65" s="523"/>
      <c r="Q65" s="524">
        <f t="shared" si="1"/>
        <v>0</v>
      </c>
      <c r="R65" s="525">
        <f t="shared" si="2"/>
        <v>0</v>
      </c>
      <c r="AG65" s="104"/>
    </row>
    <row r="66" ht="15.0" customHeight="1">
      <c r="A66" s="107"/>
      <c r="B66" s="514" t="s">
        <v>797</v>
      </c>
      <c r="C66" s="168" t="s">
        <v>798</v>
      </c>
      <c r="D66" s="86"/>
      <c r="E66" s="86" t="s">
        <v>705</v>
      </c>
      <c r="F66" s="168">
        <v>1.0</v>
      </c>
      <c r="G66" s="515">
        <v>150.0</v>
      </c>
      <c r="H66" s="528"/>
      <c r="I66" s="529"/>
      <c r="J66" s="530"/>
      <c r="K66" s="531"/>
      <c r="L66" s="520"/>
      <c r="M66" s="502"/>
      <c r="N66" s="56"/>
      <c r="O66" s="522"/>
      <c r="P66" s="523"/>
      <c r="Q66" s="524">
        <f t="shared" si="1"/>
        <v>0</v>
      </c>
      <c r="R66" s="525">
        <f t="shared" si="2"/>
        <v>0</v>
      </c>
      <c r="AG66" s="104"/>
    </row>
    <row r="67" ht="17.25" customHeight="1">
      <c r="A67" s="107"/>
      <c r="B67" s="514" t="s">
        <v>799</v>
      </c>
      <c r="C67" s="527" t="s">
        <v>798</v>
      </c>
      <c r="D67" s="527"/>
      <c r="E67" s="86" t="s">
        <v>705</v>
      </c>
      <c r="F67" s="168">
        <v>1.0</v>
      </c>
      <c r="G67" s="515">
        <v>170.0</v>
      </c>
      <c r="H67" s="528"/>
      <c r="I67" s="529"/>
      <c r="J67" s="530"/>
      <c r="K67" s="531"/>
      <c r="L67" s="520"/>
      <c r="M67" s="502"/>
      <c r="N67" s="56"/>
      <c r="O67" s="522"/>
      <c r="P67" s="523"/>
      <c r="Q67" s="524">
        <f t="shared" si="1"/>
        <v>0</v>
      </c>
      <c r="R67" s="525">
        <f t="shared" si="2"/>
        <v>0</v>
      </c>
      <c r="AG67" s="104"/>
    </row>
    <row r="68" ht="15.75" customHeight="1">
      <c r="A68" s="107"/>
      <c r="B68" s="514" t="s">
        <v>800</v>
      </c>
      <c r="C68" s="168" t="s">
        <v>801</v>
      </c>
      <c r="D68" s="86"/>
      <c r="E68" s="86" t="s">
        <v>705</v>
      </c>
      <c r="F68" s="168">
        <v>1.0</v>
      </c>
      <c r="G68" s="515">
        <v>150.0</v>
      </c>
      <c r="H68" s="528"/>
      <c r="I68" s="529"/>
      <c r="J68" s="530"/>
      <c r="K68" s="531"/>
      <c r="L68" s="520"/>
      <c r="M68" s="502"/>
      <c r="N68" s="56"/>
      <c r="O68" s="522"/>
      <c r="P68" s="523"/>
      <c r="Q68" s="524">
        <f t="shared" si="1"/>
        <v>0</v>
      </c>
      <c r="R68" s="525">
        <f t="shared" si="2"/>
        <v>0</v>
      </c>
      <c r="AG68" s="104"/>
    </row>
    <row r="69" ht="17.25" customHeight="1">
      <c r="A69" s="107"/>
      <c r="B69" s="514" t="s">
        <v>802</v>
      </c>
      <c r="C69" s="168" t="s">
        <v>803</v>
      </c>
      <c r="D69" s="86"/>
      <c r="E69" s="86" t="s">
        <v>705</v>
      </c>
      <c r="F69" s="168">
        <v>1.0</v>
      </c>
      <c r="G69" s="515">
        <v>150.0</v>
      </c>
      <c r="H69" s="528"/>
      <c r="I69" s="529"/>
      <c r="J69" s="530"/>
      <c r="K69" s="531"/>
      <c r="L69" s="520"/>
      <c r="M69" s="502"/>
      <c r="N69" s="56"/>
      <c r="O69" s="522"/>
      <c r="P69" s="523"/>
      <c r="Q69" s="524">
        <f t="shared" si="1"/>
        <v>0</v>
      </c>
      <c r="R69" s="525">
        <f t="shared" si="2"/>
        <v>0</v>
      </c>
      <c r="AG69" s="104"/>
    </row>
    <row r="70" ht="15.75" customHeight="1">
      <c r="A70" s="107"/>
      <c r="B70" s="514" t="s">
        <v>804</v>
      </c>
      <c r="C70" s="168" t="s">
        <v>805</v>
      </c>
      <c r="D70" s="86"/>
      <c r="E70" s="86" t="s">
        <v>705</v>
      </c>
      <c r="F70" s="168">
        <v>1.0</v>
      </c>
      <c r="G70" s="515">
        <v>150.0</v>
      </c>
      <c r="H70" s="528"/>
      <c r="I70" s="529"/>
      <c r="J70" s="530"/>
      <c r="K70" s="531"/>
      <c r="L70" s="520"/>
      <c r="M70" s="502"/>
      <c r="N70" s="56"/>
      <c r="O70" s="522"/>
      <c r="P70" s="523"/>
      <c r="Q70" s="524">
        <f t="shared" si="1"/>
        <v>0</v>
      </c>
      <c r="R70" s="525">
        <f t="shared" si="2"/>
        <v>0</v>
      </c>
      <c r="AG70" s="104"/>
    </row>
    <row r="71" ht="17.25" customHeight="1">
      <c r="A71" s="107"/>
      <c r="B71" s="514" t="s">
        <v>806</v>
      </c>
      <c r="C71" s="527" t="s">
        <v>805</v>
      </c>
      <c r="D71" s="527"/>
      <c r="E71" s="86" t="s">
        <v>705</v>
      </c>
      <c r="F71" s="168">
        <v>1.0</v>
      </c>
      <c r="G71" s="515">
        <v>170.0</v>
      </c>
      <c r="H71" s="528"/>
      <c r="I71" s="529"/>
      <c r="J71" s="530"/>
      <c r="K71" s="531"/>
      <c r="L71" s="520"/>
      <c r="M71" s="502"/>
      <c r="N71" s="56"/>
      <c r="O71" s="522"/>
      <c r="P71" s="523"/>
      <c r="Q71" s="524">
        <f t="shared" si="1"/>
        <v>0</v>
      </c>
      <c r="R71" s="525">
        <f t="shared" si="2"/>
        <v>0</v>
      </c>
      <c r="AG71" s="104"/>
    </row>
    <row r="72" ht="15.0" customHeight="1">
      <c r="A72" s="107"/>
      <c r="B72" s="514" t="s">
        <v>807</v>
      </c>
      <c r="C72" s="527" t="s">
        <v>808</v>
      </c>
      <c r="D72" s="527"/>
      <c r="E72" s="86" t="s">
        <v>705</v>
      </c>
      <c r="F72" s="168">
        <v>1.0</v>
      </c>
      <c r="G72" s="515">
        <v>220.0</v>
      </c>
      <c r="H72" s="528"/>
      <c r="I72" s="529"/>
      <c r="J72" s="530"/>
      <c r="K72" s="531"/>
      <c r="L72" s="520"/>
      <c r="M72" s="502"/>
      <c r="N72" s="56"/>
      <c r="O72" s="522"/>
      <c r="P72" s="523"/>
      <c r="Q72" s="524">
        <f t="shared" si="1"/>
        <v>0</v>
      </c>
      <c r="R72" s="525">
        <f t="shared" si="2"/>
        <v>0</v>
      </c>
      <c r="AG72" s="104"/>
    </row>
    <row r="73" ht="14.25" customHeight="1">
      <c r="A73" s="107"/>
      <c r="B73" s="514" t="s">
        <v>809</v>
      </c>
      <c r="C73" s="527" t="s">
        <v>810</v>
      </c>
      <c r="D73" s="527"/>
      <c r="E73" s="86" t="s">
        <v>705</v>
      </c>
      <c r="F73" s="168">
        <v>1.0</v>
      </c>
      <c r="G73" s="515">
        <v>210.0</v>
      </c>
      <c r="H73" s="528"/>
      <c r="I73" s="529"/>
      <c r="J73" s="530"/>
      <c r="K73" s="531"/>
      <c r="L73" s="520"/>
      <c r="M73" s="502"/>
      <c r="N73" s="56"/>
      <c r="O73" s="522"/>
      <c r="P73" s="523"/>
      <c r="Q73" s="524">
        <f t="shared" si="1"/>
        <v>0</v>
      </c>
      <c r="R73" s="525">
        <f t="shared" si="2"/>
        <v>0</v>
      </c>
      <c r="AG73" s="104"/>
    </row>
    <row r="74" ht="16.5" customHeight="1">
      <c r="A74" s="107"/>
      <c r="B74" s="514" t="s">
        <v>811</v>
      </c>
      <c r="C74" s="526" t="s">
        <v>812</v>
      </c>
      <c r="D74" s="526"/>
      <c r="E74" s="86" t="s">
        <v>705</v>
      </c>
      <c r="F74" s="168">
        <v>1.0</v>
      </c>
      <c r="G74" s="515">
        <v>210.0</v>
      </c>
      <c r="H74" s="528"/>
      <c r="I74" s="529"/>
      <c r="J74" s="530"/>
      <c r="K74" s="531"/>
      <c r="L74" s="520"/>
      <c r="M74" s="502"/>
      <c r="N74" s="56"/>
      <c r="O74" s="522"/>
      <c r="P74" s="523"/>
      <c r="Q74" s="524">
        <f t="shared" si="1"/>
        <v>0</v>
      </c>
      <c r="R74" s="525">
        <f t="shared" si="2"/>
        <v>0</v>
      </c>
      <c r="AG74" s="104"/>
    </row>
    <row r="75" ht="15.75" customHeight="1">
      <c r="A75" s="107"/>
      <c r="B75" s="514" t="s">
        <v>813</v>
      </c>
      <c r="C75" s="526" t="s">
        <v>814</v>
      </c>
      <c r="D75" s="526"/>
      <c r="E75" s="86" t="s">
        <v>705</v>
      </c>
      <c r="F75" s="168">
        <v>1.0</v>
      </c>
      <c r="G75" s="515">
        <v>220.0</v>
      </c>
      <c r="H75" s="528"/>
      <c r="I75" s="529"/>
      <c r="J75" s="530"/>
      <c r="K75" s="531"/>
      <c r="L75" s="520"/>
      <c r="M75" s="502"/>
      <c r="N75" s="56"/>
      <c r="O75" s="522"/>
      <c r="P75" s="523"/>
      <c r="Q75" s="524">
        <f t="shared" si="1"/>
        <v>0</v>
      </c>
      <c r="R75" s="525">
        <f t="shared" si="2"/>
        <v>0</v>
      </c>
      <c r="AG75" s="104"/>
    </row>
    <row r="76" ht="15.75" customHeight="1">
      <c r="A76" s="107"/>
      <c r="B76" s="514" t="s">
        <v>815</v>
      </c>
      <c r="C76" s="526" t="s">
        <v>816</v>
      </c>
      <c r="D76" s="526"/>
      <c r="E76" s="86" t="s">
        <v>705</v>
      </c>
      <c r="F76" s="168">
        <v>1.0</v>
      </c>
      <c r="G76" s="515">
        <v>210.0</v>
      </c>
      <c r="H76" s="528"/>
      <c r="I76" s="529"/>
      <c r="J76" s="530"/>
      <c r="K76" s="531"/>
      <c r="L76" s="520"/>
      <c r="M76" s="502"/>
      <c r="N76" s="56"/>
      <c r="O76" s="522"/>
      <c r="P76" s="523"/>
      <c r="Q76" s="524">
        <f t="shared" si="1"/>
        <v>0</v>
      </c>
      <c r="R76" s="525">
        <f t="shared" si="2"/>
        <v>0</v>
      </c>
      <c r="AG76" s="104"/>
    </row>
    <row r="77" ht="15.75" customHeight="1">
      <c r="A77" s="107"/>
      <c r="B77" s="514" t="s">
        <v>817</v>
      </c>
      <c r="C77" s="526" t="s">
        <v>818</v>
      </c>
      <c r="D77" s="140"/>
      <c r="E77" s="86" t="s">
        <v>705</v>
      </c>
      <c r="F77" s="168">
        <v>1.0</v>
      </c>
      <c r="G77" s="515">
        <v>230.0</v>
      </c>
      <c r="H77" s="528"/>
      <c r="I77" s="529"/>
      <c r="J77" s="530"/>
      <c r="K77" s="531"/>
      <c r="L77" s="520"/>
      <c r="M77" s="502"/>
      <c r="N77" s="56"/>
      <c r="O77" s="522"/>
      <c r="P77" s="523"/>
      <c r="Q77" s="524">
        <f t="shared" si="1"/>
        <v>0</v>
      </c>
      <c r="R77" s="525">
        <f t="shared" si="2"/>
        <v>0</v>
      </c>
      <c r="AG77" s="104"/>
    </row>
    <row r="78" ht="15.75" customHeight="1">
      <c r="A78" s="107"/>
      <c r="B78" s="514" t="s">
        <v>819</v>
      </c>
      <c r="C78" s="526" t="s">
        <v>820</v>
      </c>
      <c r="D78" s="140"/>
      <c r="E78" s="86" t="s">
        <v>705</v>
      </c>
      <c r="F78" s="168">
        <v>1.0</v>
      </c>
      <c r="G78" s="515">
        <v>230.0</v>
      </c>
      <c r="H78" s="528"/>
      <c r="I78" s="529"/>
      <c r="J78" s="530"/>
      <c r="K78" s="531"/>
      <c r="L78" s="520"/>
      <c r="M78" s="502"/>
      <c r="N78" s="56"/>
      <c r="O78" s="522"/>
      <c r="P78" s="523"/>
      <c r="Q78" s="524">
        <f t="shared" si="1"/>
        <v>0</v>
      </c>
      <c r="R78" s="525">
        <f t="shared" si="2"/>
        <v>0</v>
      </c>
      <c r="AG78" s="104"/>
    </row>
    <row r="79" ht="17.25" customHeight="1">
      <c r="A79" s="107"/>
      <c r="B79" s="514" t="s">
        <v>821</v>
      </c>
      <c r="C79" s="526" t="s">
        <v>822</v>
      </c>
      <c r="D79" s="140"/>
      <c r="E79" s="86" t="s">
        <v>705</v>
      </c>
      <c r="F79" s="168">
        <v>1.0</v>
      </c>
      <c r="G79" s="515">
        <v>210.0</v>
      </c>
      <c r="H79" s="528"/>
      <c r="I79" s="529"/>
      <c r="J79" s="530"/>
      <c r="K79" s="531"/>
      <c r="L79" s="520"/>
      <c r="M79" s="502"/>
      <c r="N79" s="56"/>
      <c r="O79" s="522"/>
      <c r="P79" s="523"/>
      <c r="Q79" s="524">
        <f t="shared" si="1"/>
        <v>0</v>
      </c>
      <c r="R79" s="525">
        <f t="shared" si="2"/>
        <v>0</v>
      </c>
      <c r="AG79" s="104"/>
    </row>
    <row r="80" ht="17.25" customHeight="1">
      <c r="A80" s="107"/>
      <c r="B80" s="514" t="s">
        <v>823</v>
      </c>
      <c r="C80" s="526" t="s">
        <v>824</v>
      </c>
      <c r="D80" s="140"/>
      <c r="E80" s="86" t="s">
        <v>705</v>
      </c>
      <c r="F80" s="168">
        <v>1.0</v>
      </c>
      <c r="G80" s="515">
        <v>265.0</v>
      </c>
      <c r="H80" s="528"/>
      <c r="I80" s="529"/>
      <c r="J80" s="530"/>
      <c r="K80" s="531"/>
      <c r="L80" s="520"/>
      <c r="M80" s="502"/>
      <c r="N80" s="56"/>
      <c r="O80" s="522"/>
      <c r="P80" s="523"/>
      <c r="Q80" s="524">
        <f t="shared" si="1"/>
        <v>0</v>
      </c>
      <c r="R80" s="525">
        <f t="shared" si="2"/>
        <v>0</v>
      </c>
      <c r="AG80" s="104"/>
    </row>
    <row r="81" ht="17.25" customHeight="1">
      <c r="A81" s="107"/>
      <c r="B81" s="514" t="s">
        <v>825</v>
      </c>
      <c r="C81" s="526" t="s">
        <v>826</v>
      </c>
      <c r="D81" s="140"/>
      <c r="E81" s="86" t="s">
        <v>705</v>
      </c>
      <c r="F81" s="168">
        <v>1.0</v>
      </c>
      <c r="G81" s="515">
        <v>160.0</v>
      </c>
      <c r="H81" s="528"/>
      <c r="I81" s="529"/>
      <c r="J81" s="530"/>
      <c r="K81" s="531"/>
      <c r="L81" s="520"/>
      <c r="M81" s="502"/>
      <c r="N81" s="56"/>
      <c r="O81" s="522"/>
      <c r="P81" s="523"/>
      <c r="Q81" s="524">
        <f t="shared" si="1"/>
        <v>0</v>
      </c>
      <c r="R81" s="525">
        <f t="shared" si="2"/>
        <v>0</v>
      </c>
      <c r="AG81" s="104"/>
    </row>
    <row r="82" ht="15.0" customHeight="1">
      <c r="A82" s="107"/>
      <c r="B82" s="514" t="s">
        <v>827</v>
      </c>
      <c r="C82" s="526" t="s">
        <v>828</v>
      </c>
      <c r="D82" s="140"/>
      <c r="E82" s="86" t="s">
        <v>705</v>
      </c>
      <c r="F82" s="168">
        <v>1.0</v>
      </c>
      <c r="G82" s="515">
        <v>230.0</v>
      </c>
      <c r="H82" s="528"/>
      <c r="I82" s="529"/>
      <c r="J82" s="530"/>
      <c r="K82" s="531"/>
      <c r="L82" s="520"/>
      <c r="M82" s="502"/>
      <c r="N82" s="56"/>
      <c r="O82" s="522"/>
      <c r="P82" s="523"/>
      <c r="Q82" s="524">
        <f t="shared" si="1"/>
        <v>0</v>
      </c>
      <c r="R82" s="525">
        <f t="shared" si="2"/>
        <v>0</v>
      </c>
      <c r="AG82" s="104"/>
    </row>
    <row r="83" ht="15.75" customHeight="1">
      <c r="A83" s="107"/>
      <c r="B83" s="514" t="s">
        <v>829</v>
      </c>
      <c r="C83" s="526" t="s">
        <v>830</v>
      </c>
      <c r="D83" s="140"/>
      <c r="E83" s="86" t="s">
        <v>705</v>
      </c>
      <c r="F83" s="168">
        <v>1.0</v>
      </c>
      <c r="G83" s="515">
        <v>315.0</v>
      </c>
      <c r="H83" s="528"/>
      <c r="I83" s="529"/>
      <c r="J83" s="530"/>
      <c r="K83" s="531"/>
      <c r="L83" s="520"/>
      <c r="M83" s="502"/>
      <c r="N83" s="56"/>
      <c r="O83" s="522"/>
      <c r="P83" s="523"/>
      <c r="Q83" s="524">
        <f t="shared" si="1"/>
        <v>0</v>
      </c>
      <c r="R83" s="525">
        <f t="shared" si="2"/>
        <v>0</v>
      </c>
      <c r="AG83" s="104"/>
    </row>
    <row r="84" ht="17.25" customHeight="1">
      <c r="A84" s="107"/>
      <c r="B84" s="514" t="s">
        <v>831</v>
      </c>
      <c r="C84" s="526" t="s">
        <v>832</v>
      </c>
      <c r="D84" s="140"/>
      <c r="E84" s="86" t="s">
        <v>705</v>
      </c>
      <c r="F84" s="168">
        <v>1.0</v>
      </c>
      <c r="G84" s="515">
        <v>210.0</v>
      </c>
      <c r="H84" s="528"/>
      <c r="I84" s="529"/>
      <c r="J84" s="530"/>
      <c r="K84" s="531"/>
      <c r="L84" s="520"/>
      <c r="M84" s="502"/>
      <c r="N84" s="56"/>
      <c r="O84" s="522"/>
      <c r="P84" s="523"/>
      <c r="Q84" s="524">
        <f t="shared" si="1"/>
        <v>0</v>
      </c>
      <c r="R84" s="525">
        <f t="shared" si="2"/>
        <v>0</v>
      </c>
      <c r="AG84" s="104"/>
    </row>
    <row r="85" ht="15.0" customHeight="1">
      <c r="A85" s="107"/>
      <c r="B85" s="514" t="s">
        <v>833</v>
      </c>
      <c r="C85" s="526" t="s">
        <v>834</v>
      </c>
      <c r="D85" s="140"/>
      <c r="E85" s="86" t="s">
        <v>705</v>
      </c>
      <c r="F85" s="168">
        <v>1.0</v>
      </c>
      <c r="G85" s="515">
        <v>210.0</v>
      </c>
      <c r="H85" s="528"/>
      <c r="I85" s="529"/>
      <c r="J85" s="530"/>
      <c r="K85" s="531"/>
      <c r="L85" s="520"/>
      <c r="M85" s="502"/>
      <c r="N85" s="56"/>
      <c r="O85" s="522"/>
      <c r="P85" s="523"/>
      <c r="Q85" s="524">
        <f t="shared" si="1"/>
        <v>0</v>
      </c>
      <c r="R85" s="525">
        <f t="shared" si="2"/>
        <v>0</v>
      </c>
      <c r="AG85" s="104"/>
    </row>
    <row r="86" ht="17.25" customHeight="1">
      <c r="A86" s="107"/>
      <c r="B86" s="514" t="s">
        <v>835</v>
      </c>
      <c r="C86" s="526" t="s">
        <v>836</v>
      </c>
      <c r="D86" s="140"/>
      <c r="E86" s="86" t="s">
        <v>705</v>
      </c>
      <c r="F86" s="168">
        <v>1.0</v>
      </c>
      <c r="G86" s="515">
        <v>210.0</v>
      </c>
      <c r="H86" s="528"/>
      <c r="I86" s="529"/>
      <c r="J86" s="530"/>
      <c r="K86" s="531"/>
      <c r="L86" s="520"/>
      <c r="M86" s="502"/>
      <c r="N86" s="56"/>
      <c r="O86" s="522"/>
      <c r="P86" s="523"/>
      <c r="Q86" s="524">
        <f t="shared" si="1"/>
        <v>0</v>
      </c>
      <c r="R86" s="525">
        <f t="shared" si="2"/>
        <v>0</v>
      </c>
      <c r="AG86" s="104"/>
    </row>
    <row r="87" ht="12.75" customHeight="1">
      <c r="A87" s="107"/>
      <c r="B87" s="532" t="s">
        <v>837</v>
      </c>
      <c r="C87" s="526" t="s">
        <v>838</v>
      </c>
      <c r="D87" s="140"/>
      <c r="E87" s="86" t="s">
        <v>705</v>
      </c>
      <c r="F87" s="168">
        <v>1.0</v>
      </c>
      <c r="G87" s="515">
        <v>235.0</v>
      </c>
      <c r="H87" s="528"/>
      <c r="I87" s="529"/>
      <c r="J87" s="530"/>
      <c r="K87" s="531"/>
      <c r="L87" s="520"/>
      <c r="M87" s="502"/>
      <c r="N87" s="56"/>
      <c r="O87" s="522"/>
      <c r="P87" s="523"/>
      <c r="Q87" s="524">
        <f t="shared" si="1"/>
        <v>0</v>
      </c>
      <c r="R87" s="525">
        <f t="shared" si="2"/>
        <v>0</v>
      </c>
      <c r="AG87" s="104"/>
    </row>
    <row r="88" ht="15.75" customHeight="1">
      <c r="A88" s="107"/>
      <c r="B88" s="514" t="s">
        <v>839</v>
      </c>
      <c r="C88" s="526" t="s">
        <v>838</v>
      </c>
      <c r="D88" s="140"/>
      <c r="E88" s="86" t="s">
        <v>705</v>
      </c>
      <c r="F88" s="168">
        <v>1.0</v>
      </c>
      <c r="G88" s="515">
        <v>265.0</v>
      </c>
      <c r="H88" s="528"/>
      <c r="I88" s="529"/>
      <c r="J88" s="530"/>
      <c r="K88" s="531"/>
      <c r="L88" s="520"/>
      <c r="M88" s="502"/>
      <c r="N88" s="56"/>
      <c r="O88" s="522"/>
      <c r="P88" s="523"/>
      <c r="Q88" s="524">
        <f t="shared" si="1"/>
        <v>0</v>
      </c>
      <c r="R88" s="525">
        <f t="shared" si="2"/>
        <v>0</v>
      </c>
      <c r="AG88" s="104"/>
    </row>
    <row r="89" ht="12.75" customHeight="1">
      <c r="A89" s="107"/>
      <c r="B89" s="532" t="s">
        <v>840</v>
      </c>
      <c r="C89" s="526" t="s">
        <v>841</v>
      </c>
      <c r="D89" s="140"/>
      <c r="E89" s="86" t="s">
        <v>705</v>
      </c>
      <c r="F89" s="168">
        <v>1.0</v>
      </c>
      <c r="G89" s="515">
        <v>255.0</v>
      </c>
      <c r="H89" s="528"/>
      <c r="I89" s="529"/>
      <c r="J89" s="530"/>
      <c r="K89" s="531"/>
      <c r="L89" s="520"/>
      <c r="M89" s="502"/>
      <c r="N89" s="56"/>
      <c r="O89" s="522"/>
      <c r="P89" s="523"/>
      <c r="Q89" s="524">
        <f t="shared" si="1"/>
        <v>0</v>
      </c>
      <c r="R89" s="525">
        <f t="shared" si="2"/>
        <v>0</v>
      </c>
      <c r="AG89" s="104"/>
    </row>
    <row r="90" ht="17.25" customHeight="1">
      <c r="A90" s="107"/>
      <c r="B90" s="514" t="s">
        <v>842</v>
      </c>
      <c r="C90" s="526" t="s">
        <v>841</v>
      </c>
      <c r="D90" s="140"/>
      <c r="E90" s="86" t="s">
        <v>705</v>
      </c>
      <c r="F90" s="168">
        <v>1.0</v>
      </c>
      <c r="G90" s="515">
        <v>285.0</v>
      </c>
      <c r="H90" s="528"/>
      <c r="I90" s="529"/>
      <c r="J90" s="530"/>
      <c r="K90" s="531"/>
      <c r="L90" s="520"/>
      <c r="M90" s="502"/>
      <c r="N90" s="56"/>
      <c r="O90" s="522"/>
      <c r="P90" s="523"/>
      <c r="Q90" s="524">
        <f t="shared" si="1"/>
        <v>0</v>
      </c>
      <c r="R90" s="525">
        <f t="shared" si="2"/>
        <v>0</v>
      </c>
      <c r="AG90" s="104"/>
    </row>
    <row r="91" ht="12.75" customHeight="1">
      <c r="A91" s="107"/>
      <c r="B91" s="532" t="s">
        <v>843</v>
      </c>
      <c r="C91" s="526" t="s">
        <v>844</v>
      </c>
      <c r="D91" s="140"/>
      <c r="E91" s="86" t="s">
        <v>705</v>
      </c>
      <c r="F91" s="168">
        <v>1.0</v>
      </c>
      <c r="G91" s="515">
        <v>240.0</v>
      </c>
      <c r="H91" s="528"/>
      <c r="I91" s="529"/>
      <c r="J91" s="530"/>
      <c r="K91" s="531"/>
      <c r="L91" s="520"/>
      <c r="M91" s="502"/>
      <c r="N91" s="56"/>
      <c r="O91" s="522"/>
      <c r="P91" s="523"/>
      <c r="Q91" s="524">
        <f t="shared" si="1"/>
        <v>0</v>
      </c>
      <c r="R91" s="525">
        <f t="shared" si="2"/>
        <v>0</v>
      </c>
      <c r="AG91" s="104"/>
    </row>
    <row r="92" ht="15.75" customHeight="1">
      <c r="A92" s="107"/>
      <c r="B92" s="514" t="s">
        <v>845</v>
      </c>
      <c r="C92" s="526" t="s">
        <v>844</v>
      </c>
      <c r="D92" s="140"/>
      <c r="E92" s="86" t="s">
        <v>705</v>
      </c>
      <c r="F92" s="168">
        <v>1.0</v>
      </c>
      <c r="G92" s="515">
        <v>265.0</v>
      </c>
      <c r="H92" s="528"/>
      <c r="I92" s="529"/>
      <c r="J92" s="530"/>
      <c r="K92" s="531"/>
      <c r="L92" s="520"/>
      <c r="M92" s="502"/>
      <c r="N92" s="56"/>
      <c r="O92" s="522"/>
      <c r="P92" s="523"/>
      <c r="Q92" s="524">
        <f t="shared" si="1"/>
        <v>0</v>
      </c>
      <c r="R92" s="525">
        <f t="shared" si="2"/>
        <v>0</v>
      </c>
      <c r="AG92" s="104"/>
    </row>
    <row r="93" ht="12.75" customHeight="1">
      <c r="A93" s="107"/>
      <c r="B93" s="532" t="s">
        <v>846</v>
      </c>
      <c r="C93" s="526" t="s">
        <v>847</v>
      </c>
      <c r="D93" s="140"/>
      <c r="E93" s="86" t="s">
        <v>705</v>
      </c>
      <c r="F93" s="168">
        <v>1.0</v>
      </c>
      <c r="G93" s="515">
        <v>240.0</v>
      </c>
      <c r="H93" s="528"/>
      <c r="I93" s="529"/>
      <c r="J93" s="530"/>
      <c r="K93" s="531"/>
      <c r="L93" s="520"/>
      <c r="M93" s="502"/>
      <c r="N93" s="56"/>
      <c r="O93" s="522"/>
      <c r="P93" s="523"/>
      <c r="Q93" s="524">
        <f t="shared" si="1"/>
        <v>0</v>
      </c>
      <c r="R93" s="525">
        <f t="shared" si="2"/>
        <v>0</v>
      </c>
      <c r="AG93" s="104"/>
    </row>
    <row r="94" ht="16.5" customHeight="1">
      <c r="A94" s="107"/>
      <c r="B94" s="514" t="s">
        <v>848</v>
      </c>
      <c r="C94" s="526" t="s">
        <v>847</v>
      </c>
      <c r="D94" s="140"/>
      <c r="E94" s="86" t="s">
        <v>705</v>
      </c>
      <c r="F94" s="168">
        <v>1.0</v>
      </c>
      <c r="G94" s="515">
        <v>265.0</v>
      </c>
      <c r="H94" s="528"/>
      <c r="I94" s="529"/>
      <c r="J94" s="530"/>
      <c r="K94" s="531"/>
      <c r="L94" s="520"/>
      <c r="M94" s="502"/>
      <c r="N94" s="56"/>
      <c r="O94" s="522"/>
      <c r="P94" s="523"/>
      <c r="Q94" s="524">
        <f t="shared" si="1"/>
        <v>0</v>
      </c>
      <c r="R94" s="525">
        <f t="shared" si="2"/>
        <v>0</v>
      </c>
      <c r="AG94" s="104"/>
    </row>
    <row r="95" ht="12.75" customHeight="1">
      <c r="A95" s="107"/>
      <c r="B95" s="532" t="s">
        <v>849</v>
      </c>
      <c r="C95" s="526" t="s">
        <v>850</v>
      </c>
      <c r="D95" s="140"/>
      <c r="E95" s="86" t="s">
        <v>705</v>
      </c>
      <c r="F95" s="168">
        <v>1.0</v>
      </c>
      <c r="G95" s="515">
        <v>255.0</v>
      </c>
      <c r="H95" s="528"/>
      <c r="I95" s="529"/>
      <c r="J95" s="530"/>
      <c r="K95" s="531"/>
      <c r="L95" s="520"/>
      <c r="M95" s="502"/>
      <c r="N95" s="56"/>
      <c r="O95" s="522"/>
      <c r="P95" s="523"/>
      <c r="Q95" s="524">
        <f t="shared" si="1"/>
        <v>0</v>
      </c>
      <c r="R95" s="525">
        <f t="shared" si="2"/>
        <v>0</v>
      </c>
      <c r="AG95" s="104"/>
    </row>
    <row r="96" ht="15.75" customHeight="1">
      <c r="A96" s="107"/>
      <c r="B96" s="514" t="s">
        <v>851</v>
      </c>
      <c r="C96" s="526" t="s">
        <v>850</v>
      </c>
      <c r="D96" s="140"/>
      <c r="E96" s="86" t="s">
        <v>705</v>
      </c>
      <c r="F96" s="168">
        <v>1.0</v>
      </c>
      <c r="G96" s="515">
        <v>275.0</v>
      </c>
      <c r="H96" s="528"/>
      <c r="I96" s="529"/>
      <c r="J96" s="530"/>
      <c r="K96" s="531"/>
      <c r="L96" s="520"/>
      <c r="M96" s="502"/>
      <c r="N96" s="56"/>
      <c r="O96" s="522"/>
      <c r="P96" s="523"/>
      <c r="Q96" s="524">
        <f t="shared" si="1"/>
        <v>0</v>
      </c>
      <c r="R96" s="525">
        <f t="shared" si="2"/>
        <v>0</v>
      </c>
      <c r="AG96" s="104"/>
    </row>
    <row r="97" ht="12.75" customHeight="1">
      <c r="A97" s="107"/>
      <c r="B97" s="532" t="s">
        <v>852</v>
      </c>
      <c r="C97" s="526" t="s">
        <v>853</v>
      </c>
      <c r="D97" s="140"/>
      <c r="E97" s="86" t="s">
        <v>705</v>
      </c>
      <c r="F97" s="168">
        <v>1.0</v>
      </c>
      <c r="G97" s="515">
        <v>245.0</v>
      </c>
      <c r="H97" s="528"/>
      <c r="I97" s="529"/>
      <c r="J97" s="530"/>
      <c r="K97" s="531"/>
      <c r="L97" s="520"/>
      <c r="M97" s="502"/>
      <c r="N97" s="56"/>
      <c r="O97" s="522"/>
      <c r="P97" s="523"/>
      <c r="Q97" s="524">
        <f t="shared" si="1"/>
        <v>0</v>
      </c>
      <c r="R97" s="525">
        <f t="shared" si="2"/>
        <v>0</v>
      </c>
      <c r="AG97" s="104"/>
    </row>
    <row r="98" ht="17.25" customHeight="1">
      <c r="A98" s="107"/>
      <c r="B98" s="514" t="s">
        <v>854</v>
      </c>
      <c r="C98" s="526" t="s">
        <v>853</v>
      </c>
      <c r="D98" s="140"/>
      <c r="E98" s="86" t="s">
        <v>705</v>
      </c>
      <c r="F98" s="168">
        <v>1.0</v>
      </c>
      <c r="G98" s="515">
        <v>370.0</v>
      </c>
      <c r="H98" s="528"/>
      <c r="I98" s="529"/>
      <c r="J98" s="530"/>
      <c r="K98" s="531"/>
      <c r="L98" s="520"/>
      <c r="M98" s="502"/>
      <c r="N98" s="56"/>
      <c r="O98" s="522"/>
      <c r="P98" s="523"/>
      <c r="Q98" s="524">
        <f t="shared" si="1"/>
        <v>0</v>
      </c>
      <c r="R98" s="525">
        <f t="shared" si="2"/>
        <v>0</v>
      </c>
      <c r="AG98" s="104"/>
    </row>
    <row r="99" ht="12.75" customHeight="1">
      <c r="A99" s="107"/>
      <c r="B99" s="532" t="s">
        <v>855</v>
      </c>
      <c r="C99" s="526" t="s">
        <v>856</v>
      </c>
      <c r="D99" s="140"/>
      <c r="E99" s="86" t="s">
        <v>705</v>
      </c>
      <c r="F99" s="168">
        <v>1.0</v>
      </c>
      <c r="G99" s="515">
        <v>265.0</v>
      </c>
      <c r="H99" s="528"/>
      <c r="I99" s="529"/>
      <c r="J99" s="530"/>
      <c r="K99" s="531"/>
      <c r="L99" s="520"/>
      <c r="M99" s="502"/>
      <c r="N99" s="56"/>
      <c r="O99" s="522"/>
      <c r="P99" s="523"/>
      <c r="Q99" s="524">
        <f t="shared" si="1"/>
        <v>0</v>
      </c>
      <c r="R99" s="525">
        <f t="shared" si="2"/>
        <v>0</v>
      </c>
      <c r="AG99" s="104"/>
    </row>
    <row r="100" ht="15.75" customHeight="1">
      <c r="A100" s="107"/>
      <c r="B100" s="514" t="s">
        <v>857</v>
      </c>
      <c r="C100" s="526" t="s">
        <v>856</v>
      </c>
      <c r="D100" s="140"/>
      <c r="E100" s="86" t="s">
        <v>705</v>
      </c>
      <c r="F100" s="168">
        <v>1.0</v>
      </c>
      <c r="G100" s="515">
        <v>300.0</v>
      </c>
      <c r="H100" s="528"/>
      <c r="I100" s="529"/>
      <c r="J100" s="530"/>
      <c r="K100" s="531"/>
      <c r="L100" s="520"/>
      <c r="M100" s="502"/>
      <c r="N100" s="56"/>
      <c r="O100" s="522"/>
      <c r="P100" s="523"/>
      <c r="Q100" s="524">
        <f t="shared" si="1"/>
        <v>0</v>
      </c>
      <c r="R100" s="525">
        <f t="shared" si="2"/>
        <v>0</v>
      </c>
      <c r="AG100" s="104"/>
    </row>
    <row r="101" ht="12.75" customHeight="1">
      <c r="A101" s="107"/>
      <c r="B101" s="532" t="s">
        <v>858</v>
      </c>
      <c r="C101" s="526" t="s">
        <v>859</v>
      </c>
      <c r="D101" s="140"/>
      <c r="E101" s="86" t="s">
        <v>705</v>
      </c>
      <c r="F101" s="168">
        <v>1.0</v>
      </c>
      <c r="G101" s="515">
        <v>345.0</v>
      </c>
      <c r="H101" s="528"/>
      <c r="I101" s="529"/>
      <c r="J101" s="530"/>
      <c r="K101" s="531"/>
      <c r="L101" s="520"/>
      <c r="M101" s="502"/>
      <c r="N101" s="56"/>
      <c r="O101" s="522"/>
      <c r="P101" s="523"/>
      <c r="Q101" s="524">
        <f t="shared" si="1"/>
        <v>0</v>
      </c>
      <c r="R101" s="525">
        <f t="shared" si="2"/>
        <v>0</v>
      </c>
      <c r="AG101" s="104"/>
    </row>
    <row r="102" ht="15.0" customHeight="1">
      <c r="A102" s="107"/>
      <c r="B102" s="514" t="s">
        <v>860</v>
      </c>
      <c r="C102" s="526" t="s">
        <v>859</v>
      </c>
      <c r="D102" s="140"/>
      <c r="E102" s="86" t="s">
        <v>705</v>
      </c>
      <c r="F102" s="168">
        <v>1.0</v>
      </c>
      <c r="G102" s="515">
        <v>365.0</v>
      </c>
      <c r="H102" s="528"/>
      <c r="I102" s="529"/>
      <c r="J102" s="530"/>
      <c r="K102" s="531"/>
      <c r="L102" s="520"/>
      <c r="M102" s="502"/>
      <c r="N102" s="56"/>
      <c r="O102" s="522"/>
      <c r="P102" s="523"/>
      <c r="Q102" s="524">
        <f t="shared" si="1"/>
        <v>0</v>
      </c>
      <c r="R102" s="525">
        <f t="shared" si="2"/>
        <v>0</v>
      </c>
      <c r="AG102" s="104"/>
    </row>
    <row r="103" ht="12.75" customHeight="1">
      <c r="A103" s="107"/>
      <c r="B103" s="532" t="s">
        <v>861</v>
      </c>
      <c r="C103" s="526" t="s">
        <v>862</v>
      </c>
      <c r="D103" s="140"/>
      <c r="E103" s="86" t="s">
        <v>705</v>
      </c>
      <c r="F103" s="168">
        <v>1.0</v>
      </c>
      <c r="G103" s="515">
        <v>265.0</v>
      </c>
      <c r="H103" s="528"/>
      <c r="I103" s="529"/>
      <c r="J103" s="530"/>
      <c r="K103" s="531"/>
      <c r="L103" s="520"/>
      <c r="M103" s="502"/>
      <c r="N103" s="56"/>
      <c r="O103" s="522"/>
      <c r="P103" s="523"/>
      <c r="Q103" s="524">
        <f t="shared" si="1"/>
        <v>0</v>
      </c>
      <c r="R103" s="525">
        <f t="shared" si="2"/>
        <v>0</v>
      </c>
      <c r="AG103" s="104"/>
    </row>
    <row r="104" ht="15.75" customHeight="1">
      <c r="A104" s="107"/>
      <c r="B104" s="514" t="s">
        <v>863</v>
      </c>
      <c r="C104" s="526" t="s">
        <v>862</v>
      </c>
      <c r="D104" s="140"/>
      <c r="E104" s="86" t="s">
        <v>705</v>
      </c>
      <c r="F104" s="168">
        <v>1.0</v>
      </c>
      <c r="G104" s="515">
        <v>300.0</v>
      </c>
      <c r="H104" s="528"/>
      <c r="I104" s="529"/>
      <c r="J104" s="530"/>
      <c r="K104" s="531"/>
      <c r="L104" s="520"/>
      <c r="M104" s="502"/>
      <c r="N104" s="56"/>
      <c r="O104" s="522"/>
      <c r="P104" s="523"/>
      <c r="Q104" s="524">
        <f t="shared" si="1"/>
        <v>0</v>
      </c>
      <c r="R104" s="525">
        <f t="shared" si="2"/>
        <v>0</v>
      </c>
      <c r="AG104" s="104"/>
    </row>
    <row r="105" ht="12.75" customHeight="1">
      <c r="A105" s="107"/>
      <c r="B105" s="532" t="s">
        <v>864</v>
      </c>
      <c r="C105" s="526" t="s">
        <v>865</v>
      </c>
      <c r="D105" s="140"/>
      <c r="E105" s="86" t="s">
        <v>705</v>
      </c>
      <c r="F105" s="168">
        <v>1.0</v>
      </c>
      <c r="G105" s="515">
        <v>345.0</v>
      </c>
      <c r="H105" s="528"/>
      <c r="I105" s="529"/>
      <c r="J105" s="530"/>
      <c r="K105" s="531"/>
      <c r="L105" s="520"/>
      <c r="M105" s="502"/>
      <c r="N105" s="56"/>
      <c r="O105" s="522"/>
      <c r="P105" s="523"/>
      <c r="Q105" s="524">
        <f t="shared" si="1"/>
        <v>0</v>
      </c>
      <c r="R105" s="525">
        <f t="shared" si="2"/>
        <v>0</v>
      </c>
      <c r="AG105" s="104"/>
    </row>
    <row r="106" ht="16.5" customHeight="1">
      <c r="A106" s="112"/>
      <c r="B106" s="533" t="s">
        <v>866</v>
      </c>
      <c r="C106" s="534" t="s">
        <v>865</v>
      </c>
      <c r="D106" s="394"/>
      <c r="E106" s="535" t="s">
        <v>705</v>
      </c>
      <c r="F106" s="536">
        <v>1.0</v>
      </c>
      <c r="G106" s="537">
        <v>365.0</v>
      </c>
      <c r="H106" s="538"/>
      <c r="I106" s="539"/>
      <c r="J106" s="540"/>
      <c r="K106" s="541"/>
      <c r="L106" s="542"/>
      <c r="M106" s="502"/>
      <c r="N106" s="543"/>
      <c r="O106" s="544"/>
      <c r="P106" s="545"/>
      <c r="Q106" s="546">
        <f t="shared" si="1"/>
        <v>0</v>
      </c>
      <c r="R106" s="547">
        <f t="shared" si="2"/>
        <v>0</v>
      </c>
      <c r="AG106" s="104"/>
    </row>
    <row r="107" ht="12.75" customHeight="1">
      <c r="G107" s="548" t="s">
        <v>77</v>
      </c>
      <c r="H107" s="200">
        <f t="shared" ref="H107:R107" si="3">SUM(H3:H106)</f>
        <v>0</v>
      </c>
      <c r="I107" s="200">
        <f t="shared" si="3"/>
        <v>0</v>
      </c>
      <c r="J107" s="200">
        <f t="shared" si="3"/>
        <v>0</v>
      </c>
      <c r="K107" s="200">
        <f t="shared" si="3"/>
        <v>0</v>
      </c>
      <c r="L107" s="200">
        <f t="shared" si="3"/>
        <v>0</v>
      </c>
      <c r="M107" s="200">
        <f t="shared" si="3"/>
        <v>0</v>
      </c>
      <c r="N107" s="200">
        <f t="shared" si="3"/>
        <v>0</v>
      </c>
      <c r="O107" s="200">
        <f t="shared" si="3"/>
        <v>0</v>
      </c>
      <c r="P107" s="282">
        <f t="shared" si="3"/>
        <v>0</v>
      </c>
      <c r="Q107" s="356">
        <f t="shared" si="3"/>
        <v>0</v>
      </c>
      <c r="R107" s="209">
        <f t="shared" si="3"/>
        <v>0</v>
      </c>
    </row>
    <row r="108" ht="12.75" customHeight="1">
      <c r="T108" s="477"/>
    </row>
    <row r="109" ht="12.75" customHeight="1"/>
    <row r="110" ht="17.25" customHeight="1">
      <c r="B110" s="549" t="s">
        <v>867</v>
      </c>
      <c r="C110" s="14"/>
      <c r="D110" s="550"/>
      <c r="H110" s="551" t="s">
        <v>216</v>
      </c>
      <c r="I110" s="13"/>
      <c r="J110" s="13"/>
      <c r="K110" s="13"/>
      <c r="L110" s="13"/>
      <c r="M110" s="13"/>
      <c r="N110" s="13"/>
      <c r="O110" s="13"/>
      <c r="P110" s="13"/>
      <c r="Q110" s="477"/>
    </row>
    <row r="111" ht="12.75" customHeight="1"/>
    <row r="112" ht="40.5" customHeight="1">
      <c r="B112" s="209" t="s">
        <v>218</v>
      </c>
      <c r="C112" s="210">
        <f>Q107</f>
        <v>0</v>
      </c>
      <c r="D112" s="126"/>
      <c r="H112" s="479" t="s">
        <v>88</v>
      </c>
      <c r="I112" s="480" t="s">
        <v>91</v>
      </c>
      <c r="J112" s="481" t="s">
        <v>92</v>
      </c>
      <c r="K112" s="482" t="s">
        <v>698</v>
      </c>
      <c r="L112" s="483" t="s">
        <v>699</v>
      </c>
      <c r="M112" s="73" t="s">
        <v>700</v>
      </c>
      <c r="N112" s="484" t="s">
        <v>95</v>
      </c>
      <c r="O112" s="485" t="s">
        <v>96</v>
      </c>
      <c r="P112" s="486" t="s">
        <v>701</v>
      </c>
      <c r="Q112" s="211" t="s">
        <v>77</v>
      </c>
    </row>
    <row r="113" ht="18.0" customHeight="1">
      <c r="B113" s="209" t="s">
        <v>220</v>
      </c>
      <c r="C113" s="210">
        <f>C112*1.2</f>
        <v>0</v>
      </c>
      <c r="D113" s="126"/>
      <c r="H113" s="214">
        <f t="shared" ref="H113:P113" si="4">SUMPRODUCT($F$3:$F$106,H3:H106)</f>
        <v>0</v>
      </c>
      <c r="I113" s="214">
        <f t="shared" si="4"/>
        <v>0</v>
      </c>
      <c r="J113" s="214">
        <f t="shared" si="4"/>
        <v>0</v>
      </c>
      <c r="K113" s="214">
        <f t="shared" si="4"/>
        <v>0</v>
      </c>
      <c r="L113" s="214">
        <f t="shared" si="4"/>
        <v>0</v>
      </c>
      <c r="M113" s="214">
        <f t="shared" si="4"/>
        <v>0</v>
      </c>
      <c r="N113" s="214">
        <f t="shared" si="4"/>
        <v>0</v>
      </c>
      <c r="O113" s="214">
        <f t="shared" si="4"/>
        <v>0</v>
      </c>
      <c r="P113" s="214">
        <f t="shared" si="4"/>
        <v>0</v>
      </c>
      <c r="Q113" s="214">
        <f>SUM(H113:P113)</f>
        <v>0</v>
      </c>
    </row>
    <row r="114" ht="12.75" customHeight="1">
      <c r="B114" s="215" t="s">
        <v>695</v>
      </c>
      <c r="C114" s="215">
        <f>R107</f>
        <v>0</v>
      </c>
      <c r="H114" s="52">
        <f t="shared" ref="H114:Q114" si="5">IFERROR(H113/$Q$113,0)</f>
        <v>0</v>
      </c>
      <c r="I114" s="52">
        <f t="shared" si="5"/>
        <v>0</v>
      </c>
      <c r="J114" s="52">
        <f t="shared" si="5"/>
        <v>0</v>
      </c>
      <c r="K114" s="52">
        <f t="shared" si="5"/>
        <v>0</v>
      </c>
      <c r="L114" s="52">
        <f t="shared" si="5"/>
        <v>0</v>
      </c>
      <c r="M114" s="52">
        <f t="shared" si="5"/>
        <v>0</v>
      </c>
      <c r="N114" s="52">
        <f t="shared" si="5"/>
        <v>0</v>
      </c>
      <c r="O114" s="52">
        <f t="shared" si="5"/>
        <v>0</v>
      </c>
      <c r="P114" s="52">
        <f t="shared" si="5"/>
        <v>0</v>
      </c>
      <c r="Q114" s="52">
        <f t="shared" si="5"/>
        <v>0</v>
      </c>
    </row>
    <row r="115" ht="12.75" customHeight="1"/>
    <row r="116" ht="12.75" customHeight="1"/>
    <row r="117" ht="12.75" customHeight="1"/>
    <row r="118" ht="12.75" customHeight="1"/>
    <row r="119" ht="12.75" customHeight="1">
      <c r="T119" s="477"/>
    </row>
    <row r="120" ht="12.75" customHeight="1">
      <c r="T120" s="477"/>
    </row>
    <row r="121" ht="12.75" customHeight="1">
      <c r="T121" s="477"/>
    </row>
    <row r="122" ht="12.75" customHeight="1">
      <c r="T122" s="477"/>
    </row>
    <row r="123" ht="12.75" customHeight="1">
      <c r="T123" s="477"/>
    </row>
    <row r="124" ht="12.75" customHeight="1">
      <c r="T124" s="477"/>
    </row>
    <row r="125" ht="12.75" customHeight="1">
      <c r="T125" s="477"/>
    </row>
    <row r="126" ht="12.75" customHeight="1">
      <c r="T126" s="477"/>
    </row>
    <row r="127" ht="12.75" customHeight="1">
      <c r="T127" s="477"/>
    </row>
    <row r="128" ht="12.75" customHeight="1">
      <c r="T128" s="477"/>
    </row>
    <row r="129" ht="12.75" customHeight="1">
      <c r="T129" s="477"/>
    </row>
    <row r="130" ht="12.75" customHeight="1">
      <c r="T130" s="477"/>
    </row>
    <row r="131" ht="12.75" customHeight="1">
      <c r="T131" s="477"/>
    </row>
    <row r="132" ht="12.75" customHeight="1">
      <c r="T132" s="477"/>
    </row>
    <row r="133" ht="12.75" customHeight="1">
      <c r="T133" s="477"/>
    </row>
    <row r="134" ht="12.75" customHeight="1">
      <c r="T134" s="477"/>
    </row>
    <row r="135" ht="12.75" customHeight="1">
      <c r="T135" s="477"/>
    </row>
    <row r="136" ht="12.75" customHeight="1">
      <c r="T136" s="477"/>
    </row>
    <row r="137" ht="12.75" customHeight="1">
      <c r="T137" s="477"/>
    </row>
    <row r="138" ht="12.75" customHeight="1">
      <c r="T138" s="477"/>
    </row>
    <row r="139" ht="12.75" customHeight="1">
      <c r="T139" s="477"/>
    </row>
    <row r="140" ht="12.75" customHeight="1">
      <c r="T140" s="477"/>
    </row>
    <row r="141" ht="12.75" customHeight="1">
      <c r="T141" s="477"/>
    </row>
    <row r="142" ht="12.75" customHeight="1">
      <c r="T142" s="477"/>
    </row>
    <row r="143" ht="12.75" customHeight="1">
      <c r="T143" s="477"/>
    </row>
    <row r="144" ht="12.75" customHeight="1">
      <c r="T144" s="477"/>
    </row>
    <row r="145" ht="12.75" customHeight="1">
      <c r="T145" s="477"/>
    </row>
    <row r="146" ht="12.75" customHeight="1">
      <c r="T146" s="477"/>
    </row>
    <row r="147" ht="12.75" customHeight="1">
      <c r="T147" s="477"/>
    </row>
    <row r="148" ht="12.75" customHeight="1">
      <c r="T148" s="477"/>
    </row>
    <row r="149" ht="12.75" customHeight="1">
      <c r="T149" s="477"/>
    </row>
    <row r="150" ht="12.75" customHeight="1">
      <c r="T150" s="477"/>
    </row>
    <row r="151" ht="12.75" customHeight="1">
      <c r="T151" s="477"/>
    </row>
    <row r="152" ht="12.75" customHeight="1">
      <c r="T152" s="477"/>
    </row>
    <row r="153" ht="12.75" customHeight="1">
      <c r="T153" s="477"/>
    </row>
    <row r="154" ht="12.75" customHeight="1">
      <c r="T154" s="477"/>
    </row>
    <row r="155" ht="12.75" customHeight="1">
      <c r="T155" s="477"/>
    </row>
    <row r="156" ht="12.75" customHeight="1">
      <c r="T156" s="477"/>
    </row>
    <row r="157" ht="12.75" customHeight="1">
      <c r="T157" s="477"/>
    </row>
    <row r="158" ht="12.75" customHeight="1">
      <c r="T158" s="477"/>
    </row>
    <row r="159" ht="12.75" customHeight="1">
      <c r="T159" s="477"/>
    </row>
    <row r="160" ht="12.75" customHeight="1">
      <c r="T160" s="477"/>
    </row>
    <row r="161" ht="12.75" customHeight="1">
      <c r="T161" s="477"/>
    </row>
    <row r="162" ht="12.75" customHeight="1">
      <c r="T162" s="477"/>
    </row>
    <row r="163" ht="12.75" customHeight="1">
      <c r="T163" s="477"/>
    </row>
    <row r="164" ht="12.75" customHeight="1">
      <c r="T164" s="477"/>
    </row>
    <row r="165" ht="12.75" customHeight="1">
      <c r="T165" s="477"/>
    </row>
    <row r="166" ht="12.75" customHeight="1">
      <c r="T166" s="477"/>
    </row>
    <row r="167" ht="12.75" customHeight="1">
      <c r="T167" s="477"/>
    </row>
    <row r="168" ht="12.75" customHeight="1">
      <c r="T168" s="477"/>
    </row>
    <row r="169" ht="12.75" customHeight="1">
      <c r="T169" s="477"/>
    </row>
    <row r="170" ht="12.75" customHeight="1">
      <c r="T170" s="477"/>
    </row>
    <row r="171" ht="12.75" customHeight="1">
      <c r="T171" s="477"/>
    </row>
    <row r="172" ht="12.75" customHeight="1">
      <c r="T172" s="477"/>
    </row>
    <row r="173" ht="12.75" customHeight="1">
      <c r="T173" s="477"/>
    </row>
    <row r="174" ht="12.75" customHeight="1">
      <c r="T174" s="477"/>
    </row>
    <row r="175" ht="12.75" customHeight="1">
      <c r="T175" s="477"/>
    </row>
    <row r="176" ht="12.75" customHeight="1">
      <c r="T176" s="477"/>
    </row>
    <row r="177" ht="12.75" customHeight="1">
      <c r="T177" s="477"/>
    </row>
    <row r="178" ht="12.75" customHeight="1">
      <c r="T178" s="477"/>
    </row>
    <row r="179" ht="12.75" customHeight="1">
      <c r="T179" s="477"/>
    </row>
    <row r="180" ht="12.75" customHeight="1">
      <c r="T180" s="477"/>
    </row>
    <row r="181" ht="12.75" customHeight="1">
      <c r="T181" s="477"/>
    </row>
    <row r="182" ht="12.75" customHeight="1">
      <c r="T182" s="477"/>
    </row>
    <row r="183" ht="12.75" customHeight="1">
      <c r="T183" s="477"/>
    </row>
    <row r="184" ht="12.75" customHeight="1">
      <c r="T184" s="477"/>
    </row>
    <row r="185" ht="12.75" customHeight="1">
      <c r="T185" s="477"/>
    </row>
    <row r="186" ht="12.75" customHeight="1">
      <c r="T186" s="477"/>
    </row>
    <row r="187" ht="12.75" customHeight="1">
      <c r="T187" s="477"/>
    </row>
    <row r="188" ht="12.75" customHeight="1">
      <c r="T188" s="477"/>
    </row>
    <row r="189" ht="12.75" customHeight="1">
      <c r="T189" s="477"/>
    </row>
    <row r="190" ht="12.75" customHeight="1">
      <c r="T190" s="477"/>
    </row>
    <row r="191" ht="12.75" customHeight="1">
      <c r="T191" s="477"/>
    </row>
    <row r="192" ht="12.75" customHeight="1">
      <c r="T192" s="477"/>
    </row>
    <row r="193" ht="12.75" customHeight="1">
      <c r="T193" s="477"/>
    </row>
    <row r="194" ht="12.75" customHeight="1">
      <c r="T194" s="477"/>
    </row>
    <row r="195" ht="12.75" customHeight="1">
      <c r="T195" s="477"/>
    </row>
    <row r="196" ht="12.75" customHeight="1">
      <c r="T196" s="477"/>
    </row>
    <row r="197" ht="12.75" customHeight="1">
      <c r="T197" s="477"/>
    </row>
    <row r="198" ht="12.75" customHeight="1">
      <c r="T198" s="477"/>
    </row>
    <row r="199" ht="12.75" customHeight="1">
      <c r="T199" s="477"/>
    </row>
    <row r="200" ht="12.75" customHeight="1">
      <c r="T200" s="477"/>
    </row>
    <row r="201" ht="12.75" customHeight="1">
      <c r="T201" s="477"/>
    </row>
    <row r="202" ht="12.75" customHeight="1">
      <c r="T202" s="477"/>
    </row>
    <row r="203" ht="12.75" customHeight="1">
      <c r="T203" s="477"/>
    </row>
    <row r="204" ht="12.75" customHeight="1">
      <c r="T204" s="477"/>
    </row>
    <row r="205" ht="12.75" customHeight="1">
      <c r="T205" s="477"/>
    </row>
    <row r="206" ht="12.75" customHeight="1">
      <c r="T206" s="477"/>
    </row>
    <row r="207" ht="12.75" customHeight="1">
      <c r="T207" s="477"/>
    </row>
    <row r="208" ht="12.75" customHeight="1">
      <c r="T208" s="477"/>
    </row>
    <row r="209" ht="12.75" customHeight="1">
      <c r="T209" s="477"/>
    </row>
    <row r="210" ht="12.75" customHeight="1">
      <c r="T210" s="477"/>
    </row>
    <row r="211" ht="12.75" customHeight="1">
      <c r="T211" s="477"/>
    </row>
    <row r="212" ht="12.75" customHeight="1">
      <c r="T212" s="477"/>
    </row>
    <row r="213" ht="12.75" customHeight="1">
      <c r="T213" s="477"/>
    </row>
    <row r="214" ht="12.75" customHeight="1">
      <c r="T214" s="477"/>
    </row>
    <row r="215" ht="12.75" customHeight="1">
      <c r="T215" s="477"/>
    </row>
    <row r="216" ht="12.75" customHeight="1">
      <c r="T216" s="477"/>
    </row>
    <row r="217" ht="12.75" customHeight="1">
      <c r="T217" s="477"/>
    </row>
    <row r="218" ht="12.75" customHeight="1">
      <c r="T218" s="477"/>
    </row>
    <row r="219" ht="12.75" customHeight="1">
      <c r="T219" s="477"/>
    </row>
    <row r="220" ht="12.75" customHeight="1">
      <c r="T220" s="477"/>
    </row>
    <row r="221" ht="12.75" customHeight="1">
      <c r="T221" s="477"/>
    </row>
    <row r="222" ht="12.75" customHeight="1">
      <c r="T222" s="477"/>
    </row>
    <row r="223" ht="12.75" customHeight="1">
      <c r="T223" s="477"/>
    </row>
    <row r="224" ht="12.75" customHeight="1">
      <c r="T224" s="477"/>
    </row>
    <row r="225" ht="12.75" customHeight="1">
      <c r="T225" s="477"/>
    </row>
    <row r="226" ht="12.75" customHeight="1">
      <c r="T226" s="477"/>
    </row>
    <row r="227" ht="12.75" customHeight="1">
      <c r="T227" s="477"/>
    </row>
    <row r="228" ht="12.75" customHeight="1">
      <c r="T228" s="477"/>
    </row>
    <row r="229" ht="12.75" customHeight="1">
      <c r="T229" s="477"/>
    </row>
    <row r="230" ht="12.75" customHeight="1">
      <c r="T230" s="477"/>
    </row>
    <row r="231" ht="12.75" customHeight="1">
      <c r="T231" s="477"/>
    </row>
    <row r="232" ht="12.75" customHeight="1">
      <c r="T232" s="477"/>
    </row>
    <row r="233" ht="12.75" customHeight="1">
      <c r="T233" s="477"/>
    </row>
    <row r="234" ht="12.75" customHeight="1">
      <c r="T234" s="477"/>
    </row>
    <row r="235" ht="12.75" customHeight="1">
      <c r="T235" s="477"/>
    </row>
    <row r="236" ht="12.75" customHeight="1">
      <c r="T236" s="477"/>
    </row>
    <row r="237" ht="12.75" customHeight="1">
      <c r="T237" s="477"/>
    </row>
    <row r="238" ht="12.75" customHeight="1">
      <c r="T238" s="477"/>
    </row>
    <row r="239" ht="12.75" customHeight="1">
      <c r="T239" s="477"/>
    </row>
    <row r="240" ht="12.75" customHeight="1">
      <c r="T240" s="477"/>
    </row>
    <row r="241" ht="12.75" customHeight="1">
      <c r="T241" s="477"/>
    </row>
    <row r="242" ht="12.75" customHeight="1">
      <c r="T242" s="477"/>
    </row>
    <row r="243" ht="12.75" customHeight="1">
      <c r="T243" s="477"/>
    </row>
    <row r="244" ht="12.75" customHeight="1">
      <c r="T244" s="477"/>
    </row>
    <row r="245" ht="12.75" customHeight="1">
      <c r="T245" s="477"/>
    </row>
    <row r="246" ht="12.75" customHeight="1">
      <c r="T246" s="477"/>
    </row>
    <row r="247" ht="12.75" customHeight="1">
      <c r="T247" s="477"/>
    </row>
    <row r="248" ht="12.75" customHeight="1">
      <c r="T248" s="477"/>
    </row>
    <row r="249" ht="12.75" customHeight="1">
      <c r="T249" s="477"/>
    </row>
    <row r="250" ht="12.75" customHeight="1">
      <c r="T250" s="477"/>
    </row>
    <row r="251" ht="12.75" customHeight="1">
      <c r="T251" s="477"/>
    </row>
    <row r="252" ht="12.75" customHeight="1">
      <c r="T252" s="477"/>
    </row>
    <row r="253" ht="12.75" customHeight="1">
      <c r="T253" s="477"/>
    </row>
    <row r="254" ht="12.75" customHeight="1">
      <c r="T254" s="477"/>
    </row>
    <row r="255" ht="12.75" customHeight="1">
      <c r="T255" s="477"/>
    </row>
    <row r="256" ht="12.75" customHeight="1">
      <c r="T256" s="477"/>
    </row>
    <row r="257" ht="12.75" customHeight="1">
      <c r="T257" s="477"/>
    </row>
    <row r="258" ht="12.75" customHeight="1">
      <c r="T258" s="477"/>
    </row>
    <row r="259" ht="12.75" customHeight="1">
      <c r="T259" s="477"/>
    </row>
    <row r="260" ht="12.75" customHeight="1">
      <c r="T260" s="477"/>
    </row>
    <row r="261" ht="12.75" customHeight="1">
      <c r="T261" s="477"/>
    </row>
    <row r="262" ht="12.75" customHeight="1">
      <c r="T262" s="477"/>
    </row>
    <row r="263" ht="12.75" customHeight="1">
      <c r="T263" s="477"/>
    </row>
    <row r="264" ht="12.75" customHeight="1">
      <c r="T264" s="477"/>
    </row>
    <row r="265" ht="12.75" customHeight="1">
      <c r="T265" s="477"/>
    </row>
    <row r="266" ht="12.75" customHeight="1">
      <c r="T266" s="477"/>
    </row>
    <row r="267" ht="12.75" customHeight="1">
      <c r="T267" s="477"/>
    </row>
    <row r="268" ht="12.75" customHeight="1">
      <c r="T268" s="477"/>
    </row>
    <row r="269" ht="12.75" customHeight="1">
      <c r="T269" s="477"/>
    </row>
    <row r="270" ht="12.75" customHeight="1">
      <c r="T270" s="477"/>
    </row>
    <row r="271" ht="12.75" customHeight="1">
      <c r="T271" s="477"/>
    </row>
    <row r="272" ht="12.75" customHeight="1">
      <c r="T272" s="477"/>
    </row>
    <row r="273" ht="12.75" customHeight="1">
      <c r="T273" s="477"/>
    </row>
    <row r="274" ht="12.75" customHeight="1">
      <c r="T274" s="477"/>
    </row>
    <row r="275" ht="12.75" customHeight="1">
      <c r="T275" s="477"/>
    </row>
    <row r="276" ht="12.75" customHeight="1">
      <c r="T276" s="477"/>
    </row>
    <row r="277" ht="12.75" customHeight="1">
      <c r="T277" s="477"/>
    </row>
    <row r="278" ht="12.75" customHeight="1">
      <c r="T278" s="477"/>
    </row>
    <row r="279" ht="12.75" customHeight="1">
      <c r="T279" s="477"/>
    </row>
    <row r="280" ht="12.75" customHeight="1">
      <c r="T280" s="477"/>
    </row>
    <row r="281" ht="12.75" customHeight="1">
      <c r="T281" s="477"/>
    </row>
    <row r="282" ht="12.75" customHeight="1">
      <c r="T282" s="477"/>
    </row>
    <row r="283" ht="12.75" customHeight="1">
      <c r="T283" s="477"/>
    </row>
    <row r="284" ht="12.75" customHeight="1">
      <c r="T284" s="477"/>
    </row>
    <row r="285" ht="12.75" customHeight="1">
      <c r="T285" s="477"/>
    </row>
    <row r="286" ht="12.75" customHeight="1">
      <c r="T286" s="477"/>
    </row>
    <row r="287" ht="12.75" customHeight="1">
      <c r="T287" s="477"/>
    </row>
    <row r="288" ht="12.75" customHeight="1">
      <c r="T288" s="477"/>
    </row>
    <row r="289" ht="12.75" customHeight="1">
      <c r="T289" s="477"/>
    </row>
    <row r="290" ht="12.75" customHeight="1">
      <c r="T290" s="477"/>
    </row>
    <row r="291" ht="12.75" customHeight="1">
      <c r="T291" s="477"/>
    </row>
    <row r="292" ht="12.75" customHeight="1">
      <c r="T292" s="477"/>
    </row>
    <row r="293" ht="12.75" customHeight="1">
      <c r="T293" s="477"/>
    </row>
    <row r="294" ht="12.75" customHeight="1">
      <c r="T294" s="477"/>
    </row>
    <row r="295" ht="12.75" customHeight="1">
      <c r="T295" s="477"/>
    </row>
    <row r="296" ht="12.75" customHeight="1">
      <c r="T296" s="477"/>
    </row>
    <row r="297" ht="12.75" customHeight="1">
      <c r="T297" s="477"/>
    </row>
    <row r="298" ht="12.75" customHeight="1">
      <c r="T298" s="477"/>
    </row>
    <row r="299" ht="12.75" customHeight="1">
      <c r="T299" s="477"/>
    </row>
    <row r="300" ht="12.75" customHeight="1">
      <c r="T300" s="477"/>
    </row>
    <row r="301" ht="12.75" customHeight="1">
      <c r="T301" s="477"/>
    </row>
    <row r="302" ht="12.75" customHeight="1">
      <c r="T302" s="477"/>
    </row>
    <row r="303" ht="12.75" customHeight="1">
      <c r="T303" s="477"/>
    </row>
    <row r="304" ht="12.75" customHeight="1">
      <c r="T304" s="477"/>
    </row>
    <row r="305" ht="12.75" customHeight="1">
      <c r="T305" s="477"/>
    </row>
    <row r="306" ht="12.75" customHeight="1">
      <c r="T306" s="477"/>
    </row>
    <row r="307" ht="12.75" customHeight="1">
      <c r="T307" s="477"/>
    </row>
    <row r="308" ht="12.75" customHeight="1">
      <c r="T308" s="477"/>
    </row>
    <row r="309" ht="12.75" customHeight="1">
      <c r="T309" s="477"/>
    </row>
    <row r="310" ht="12.75" customHeight="1">
      <c r="T310" s="477"/>
    </row>
    <row r="311" ht="12.75" customHeight="1">
      <c r="T311" s="477"/>
    </row>
    <row r="312" ht="12.75" customHeight="1">
      <c r="T312" s="477"/>
    </row>
    <row r="313" ht="12.75" customHeight="1">
      <c r="T313" s="477"/>
    </row>
    <row r="314" ht="12.75" customHeight="1">
      <c r="T314" s="477"/>
    </row>
    <row r="315" ht="12.75" customHeight="1">
      <c r="T315" s="477"/>
    </row>
    <row r="316" ht="12.75" customHeight="1">
      <c r="T316" s="477"/>
    </row>
    <row r="317" ht="12.75" customHeight="1">
      <c r="T317" s="477"/>
    </row>
    <row r="318" ht="12.75" customHeight="1">
      <c r="T318" s="477"/>
    </row>
    <row r="319" ht="12.75" customHeight="1">
      <c r="T319" s="477"/>
    </row>
    <row r="320" ht="12.75" customHeight="1">
      <c r="T320" s="477"/>
    </row>
    <row r="321" ht="12.75" customHeight="1">
      <c r="T321" s="477"/>
    </row>
    <row r="322" ht="12.75" customHeight="1">
      <c r="T322" s="477"/>
    </row>
    <row r="323" ht="12.75" customHeight="1">
      <c r="T323" s="477"/>
    </row>
    <row r="324" ht="12.75" customHeight="1">
      <c r="T324" s="477"/>
    </row>
    <row r="325" ht="12.75" customHeight="1">
      <c r="T325" s="477"/>
    </row>
    <row r="326" ht="12.75" customHeight="1">
      <c r="T326" s="477"/>
    </row>
    <row r="327" ht="12.75" customHeight="1">
      <c r="T327" s="477"/>
    </row>
    <row r="328" ht="12.75" customHeight="1">
      <c r="T328" s="477"/>
    </row>
    <row r="329" ht="12.75" customHeight="1">
      <c r="T329" s="477"/>
    </row>
    <row r="330" ht="12.75" customHeight="1">
      <c r="T330" s="477"/>
    </row>
    <row r="331" ht="12.75" customHeight="1">
      <c r="T331" s="477"/>
    </row>
    <row r="332" ht="12.75" customHeight="1">
      <c r="T332" s="477"/>
    </row>
    <row r="333" ht="12.75" customHeight="1">
      <c r="T333" s="477"/>
    </row>
    <row r="334" ht="12.75" customHeight="1">
      <c r="T334" s="477"/>
    </row>
    <row r="335" ht="12.75" customHeight="1">
      <c r="T335" s="477"/>
    </row>
    <row r="336" ht="12.75" customHeight="1">
      <c r="T336" s="477"/>
    </row>
    <row r="337" ht="12.75" customHeight="1">
      <c r="T337" s="477"/>
    </row>
    <row r="338" ht="12.75" customHeight="1">
      <c r="T338" s="477"/>
    </row>
    <row r="339" ht="12.75" customHeight="1">
      <c r="T339" s="477"/>
    </row>
    <row r="340" ht="12.75" customHeight="1">
      <c r="T340" s="477"/>
    </row>
    <row r="341" ht="12.75" customHeight="1">
      <c r="T341" s="477"/>
    </row>
    <row r="342" ht="12.75" customHeight="1">
      <c r="T342" s="477"/>
    </row>
    <row r="343" ht="12.75" customHeight="1">
      <c r="T343" s="477"/>
    </row>
    <row r="344" ht="12.75" customHeight="1">
      <c r="T344" s="477"/>
    </row>
    <row r="345" ht="12.75" customHeight="1">
      <c r="T345" s="477"/>
    </row>
    <row r="346" ht="12.75" customHeight="1">
      <c r="T346" s="477"/>
    </row>
    <row r="347" ht="12.75" customHeight="1">
      <c r="T347" s="477"/>
    </row>
    <row r="348" ht="12.75" customHeight="1">
      <c r="T348" s="477"/>
    </row>
    <row r="349" ht="12.75" customHeight="1">
      <c r="T349" s="477"/>
    </row>
    <row r="350" ht="12.75" customHeight="1">
      <c r="T350" s="477"/>
    </row>
    <row r="351" ht="12.75" customHeight="1">
      <c r="T351" s="477"/>
    </row>
    <row r="352" ht="12.75" customHeight="1">
      <c r="T352" s="477"/>
    </row>
    <row r="353" ht="12.75" customHeight="1">
      <c r="T353" s="477"/>
    </row>
    <row r="354" ht="12.75" customHeight="1">
      <c r="T354" s="477"/>
    </row>
    <row r="355" ht="12.75" customHeight="1">
      <c r="T355" s="477"/>
    </row>
    <row r="356" ht="12.75" customHeight="1">
      <c r="T356" s="477"/>
    </row>
    <row r="357" ht="12.75" customHeight="1">
      <c r="T357" s="477"/>
    </row>
    <row r="358" ht="12.75" customHeight="1">
      <c r="T358" s="477"/>
    </row>
    <row r="359" ht="12.75" customHeight="1">
      <c r="T359" s="477"/>
    </row>
    <row r="360" ht="12.75" customHeight="1">
      <c r="T360" s="477"/>
    </row>
    <row r="361" ht="12.75" customHeight="1">
      <c r="T361" s="477"/>
    </row>
    <row r="362" ht="12.75" customHeight="1">
      <c r="T362" s="477"/>
    </row>
    <row r="363" ht="12.75" customHeight="1">
      <c r="T363" s="477"/>
    </row>
    <row r="364" ht="12.75" customHeight="1">
      <c r="T364" s="477"/>
    </row>
    <row r="365" ht="12.75" customHeight="1">
      <c r="T365" s="477"/>
    </row>
    <row r="366" ht="12.75" customHeight="1">
      <c r="T366" s="477"/>
    </row>
    <row r="367" ht="12.75" customHeight="1">
      <c r="T367" s="477"/>
    </row>
    <row r="368" ht="12.75" customHeight="1">
      <c r="T368" s="477"/>
    </row>
    <row r="369" ht="12.75" customHeight="1">
      <c r="T369" s="477"/>
    </row>
    <row r="370" ht="12.75" customHeight="1">
      <c r="T370" s="477"/>
    </row>
    <row r="371" ht="12.75" customHeight="1">
      <c r="T371" s="477"/>
    </row>
    <row r="372" ht="12.75" customHeight="1">
      <c r="T372" s="477"/>
    </row>
    <row r="373" ht="12.75" customHeight="1">
      <c r="T373" s="477"/>
    </row>
    <row r="374" ht="12.75" customHeight="1">
      <c r="T374" s="477"/>
    </row>
    <row r="375" ht="12.75" customHeight="1">
      <c r="T375" s="477"/>
    </row>
    <row r="376" ht="12.75" customHeight="1">
      <c r="T376" s="477"/>
    </row>
    <row r="377" ht="12.75" customHeight="1">
      <c r="T377" s="477"/>
    </row>
    <row r="378" ht="12.75" customHeight="1">
      <c r="T378" s="477"/>
    </row>
    <row r="379" ht="12.75" customHeight="1">
      <c r="T379" s="477"/>
    </row>
    <row r="380" ht="12.75" customHeight="1">
      <c r="T380" s="477"/>
    </row>
    <row r="381" ht="12.75" customHeight="1">
      <c r="T381" s="477"/>
    </row>
    <row r="382" ht="12.75" customHeight="1">
      <c r="T382" s="477"/>
    </row>
    <row r="383" ht="12.75" customHeight="1">
      <c r="T383" s="477"/>
    </row>
    <row r="384" ht="12.75" customHeight="1">
      <c r="T384" s="477"/>
    </row>
    <row r="385" ht="12.75" customHeight="1">
      <c r="T385" s="477"/>
    </row>
    <row r="386" ht="12.75" customHeight="1">
      <c r="T386" s="477"/>
    </row>
    <row r="387" ht="12.75" customHeight="1">
      <c r="T387" s="477"/>
    </row>
    <row r="388" ht="12.75" customHeight="1">
      <c r="T388" s="477"/>
    </row>
    <row r="389" ht="12.75" customHeight="1">
      <c r="T389" s="477"/>
    </row>
    <row r="390" ht="12.75" customHeight="1">
      <c r="T390" s="477"/>
    </row>
    <row r="391" ht="12.75" customHeight="1">
      <c r="T391" s="477"/>
    </row>
    <row r="392" ht="12.75" customHeight="1">
      <c r="T392" s="477"/>
    </row>
    <row r="393" ht="12.75" customHeight="1">
      <c r="T393" s="477"/>
    </row>
    <row r="394" ht="12.75" customHeight="1">
      <c r="T394" s="477"/>
    </row>
    <row r="395" ht="12.75" customHeight="1">
      <c r="T395" s="477"/>
    </row>
    <row r="396" ht="12.75" customHeight="1">
      <c r="T396" s="477"/>
    </row>
    <row r="397" ht="12.75" customHeight="1">
      <c r="T397" s="477"/>
    </row>
    <row r="398" ht="12.75" customHeight="1">
      <c r="T398" s="477"/>
    </row>
    <row r="399" ht="12.75" customHeight="1">
      <c r="T399" s="477"/>
    </row>
    <row r="400" ht="12.75" customHeight="1">
      <c r="T400" s="477"/>
    </row>
    <row r="401" ht="12.75" customHeight="1">
      <c r="T401" s="477"/>
    </row>
    <row r="402" ht="12.75" customHeight="1">
      <c r="T402" s="477"/>
    </row>
    <row r="403" ht="12.75" customHeight="1">
      <c r="T403" s="477"/>
    </row>
    <row r="404" ht="12.75" customHeight="1">
      <c r="T404" s="477"/>
    </row>
    <row r="405" ht="12.75" customHeight="1">
      <c r="T405" s="477"/>
    </row>
    <row r="406" ht="12.75" customHeight="1">
      <c r="T406" s="477"/>
    </row>
    <row r="407" ht="12.75" customHeight="1">
      <c r="T407" s="477"/>
    </row>
    <row r="408" ht="12.75" customHeight="1">
      <c r="T408" s="477"/>
    </row>
    <row r="409" ht="12.75" customHeight="1">
      <c r="T409" s="477"/>
    </row>
    <row r="410" ht="12.75" customHeight="1">
      <c r="T410" s="477"/>
    </row>
    <row r="411" ht="12.75" customHeight="1">
      <c r="T411" s="477"/>
    </row>
    <row r="412" ht="12.75" customHeight="1">
      <c r="T412" s="477"/>
    </row>
    <row r="413" ht="12.75" customHeight="1">
      <c r="T413" s="477"/>
    </row>
    <row r="414" ht="12.75" customHeight="1">
      <c r="T414" s="477"/>
    </row>
    <row r="415" ht="12.75" customHeight="1">
      <c r="T415" s="477"/>
    </row>
    <row r="416" ht="12.75" customHeight="1">
      <c r="T416" s="477"/>
    </row>
    <row r="417" ht="12.75" customHeight="1">
      <c r="T417" s="477"/>
    </row>
    <row r="418" ht="12.75" customHeight="1">
      <c r="T418" s="477"/>
    </row>
    <row r="419" ht="12.75" customHeight="1">
      <c r="T419" s="477"/>
    </row>
    <row r="420" ht="12.75" customHeight="1">
      <c r="T420" s="477"/>
    </row>
    <row r="421" ht="12.75" customHeight="1">
      <c r="T421" s="477"/>
    </row>
    <row r="422" ht="12.75" customHeight="1">
      <c r="T422" s="477"/>
    </row>
    <row r="423" ht="12.75" customHeight="1">
      <c r="T423" s="477"/>
    </row>
    <row r="424" ht="12.75" customHeight="1">
      <c r="T424" s="477"/>
    </row>
    <row r="425" ht="12.75" customHeight="1">
      <c r="T425" s="477"/>
    </row>
    <row r="426" ht="12.75" customHeight="1">
      <c r="T426" s="477"/>
    </row>
    <row r="427" ht="12.75" customHeight="1">
      <c r="T427" s="477"/>
    </row>
    <row r="428" ht="12.75" customHeight="1">
      <c r="T428" s="477"/>
    </row>
    <row r="429" ht="12.75" customHeight="1">
      <c r="T429" s="477"/>
    </row>
    <row r="430" ht="12.75" customHeight="1">
      <c r="T430" s="477"/>
    </row>
    <row r="431" ht="12.75" customHeight="1">
      <c r="T431" s="477"/>
    </row>
    <row r="432" ht="12.75" customHeight="1">
      <c r="T432" s="477"/>
    </row>
    <row r="433" ht="12.75" customHeight="1">
      <c r="T433" s="477"/>
    </row>
    <row r="434" ht="12.75" customHeight="1">
      <c r="T434" s="477"/>
    </row>
    <row r="435" ht="12.75" customHeight="1">
      <c r="T435" s="477"/>
    </row>
    <row r="436" ht="12.75" customHeight="1">
      <c r="T436" s="477"/>
    </row>
    <row r="437" ht="12.75" customHeight="1">
      <c r="T437" s="477"/>
    </row>
    <row r="438" ht="12.75" customHeight="1">
      <c r="T438" s="477"/>
    </row>
    <row r="439" ht="12.75" customHeight="1">
      <c r="T439" s="477"/>
    </row>
    <row r="440" ht="12.75" customHeight="1">
      <c r="T440" s="477"/>
    </row>
    <row r="441" ht="12.75" customHeight="1">
      <c r="T441" s="477"/>
    </row>
    <row r="442" ht="12.75" customHeight="1">
      <c r="T442" s="477"/>
    </row>
    <row r="443" ht="12.75" customHeight="1">
      <c r="T443" s="477"/>
    </row>
    <row r="444" ht="12.75" customHeight="1">
      <c r="T444" s="477"/>
    </row>
    <row r="445" ht="12.75" customHeight="1">
      <c r="T445" s="477"/>
    </row>
    <row r="446" ht="12.75" customHeight="1">
      <c r="T446" s="477"/>
    </row>
    <row r="447" ht="12.75" customHeight="1">
      <c r="T447" s="477"/>
    </row>
    <row r="448" ht="12.75" customHeight="1">
      <c r="T448" s="477"/>
    </row>
    <row r="449" ht="12.75" customHeight="1">
      <c r="T449" s="477"/>
    </row>
    <row r="450" ht="12.75" customHeight="1">
      <c r="T450" s="477"/>
    </row>
    <row r="451" ht="12.75" customHeight="1">
      <c r="T451" s="477"/>
    </row>
    <row r="452" ht="12.75" customHeight="1">
      <c r="T452" s="477"/>
    </row>
    <row r="453" ht="12.75" customHeight="1">
      <c r="T453" s="477"/>
    </row>
    <row r="454" ht="12.75" customHeight="1">
      <c r="T454" s="477"/>
    </row>
    <row r="455" ht="12.75" customHeight="1">
      <c r="T455" s="477"/>
    </row>
    <row r="456" ht="12.75" customHeight="1">
      <c r="T456" s="477"/>
    </row>
    <row r="457" ht="12.75" customHeight="1">
      <c r="T457" s="477"/>
    </row>
    <row r="458" ht="12.75" customHeight="1">
      <c r="T458" s="477"/>
    </row>
    <row r="459" ht="12.75" customHeight="1">
      <c r="T459" s="477"/>
    </row>
    <row r="460" ht="12.75" customHeight="1">
      <c r="T460" s="477"/>
    </row>
    <row r="461" ht="12.75" customHeight="1">
      <c r="T461" s="477"/>
    </row>
    <row r="462" ht="12.75" customHeight="1">
      <c r="T462" s="477"/>
    </row>
    <row r="463" ht="12.75" customHeight="1">
      <c r="T463" s="477"/>
    </row>
    <row r="464" ht="12.75" customHeight="1">
      <c r="T464" s="477"/>
    </row>
    <row r="465" ht="12.75" customHeight="1">
      <c r="T465" s="477"/>
    </row>
    <row r="466" ht="12.75" customHeight="1">
      <c r="T466" s="477"/>
    </row>
    <row r="467" ht="12.75" customHeight="1">
      <c r="T467" s="477"/>
    </row>
    <row r="468" ht="12.75" customHeight="1">
      <c r="T468" s="477"/>
    </row>
    <row r="469" ht="12.75" customHeight="1">
      <c r="T469" s="477"/>
    </row>
    <row r="470" ht="12.75" customHeight="1">
      <c r="T470" s="477"/>
    </row>
    <row r="471" ht="12.75" customHeight="1">
      <c r="T471" s="477"/>
    </row>
    <row r="472" ht="12.75" customHeight="1">
      <c r="T472" s="477"/>
    </row>
    <row r="473" ht="12.75" customHeight="1">
      <c r="T473" s="477"/>
    </row>
    <row r="474" ht="12.75" customHeight="1">
      <c r="T474" s="477"/>
    </row>
    <row r="475" ht="12.75" customHeight="1">
      <c r="T475" s="477"/>
    </row>
    <row r="476" ht="12.75" customHeight="1">
      <c r="T476" s="477"/>
    </row>
    <row r="477" ht="12.75" customHeight="1">
      <c r="T477" s="477"/>
    </row>
    <row r="478" ht="12.75" customHeight="1">
      <c r="T478" s="477"/>
    </row>
    <row r="479" ht="12.75" customHeight="1">
      <c r="T479" s="477"/>
    </row>
    <row r="480" ht="12.75" customHeight="1">
      <c r="T480" s="477"/>
    </row>
    <row r="481" ht="12.75" customHeight="1">
      <c r="T481" s="477"/>
    </row>
    <row r="482" ht="12.75" customHeight="1">
      <c r="T482" s="477"/>
    </row>
    <row r="483" ht="12.75" customHeight="1">
      <c r="T483" s="477"/>
    </row>
    <row r="484" ht="12.75" customHeight="1">
      <c r="T484" s="477"/>
    </row>
    <row r="485" ht="12.75" customHeight="1">
      <c r="T485" s="477"/>
    </row>
    <row r="486" ht="12.75" customHeight="1">
      <c r="T486" s="477"/>
    </row>
    <row r="487" ht="12.75" customHeight="1">
      <c r="T487" s="477"/>
    </row>
    <row r="488" ht="12.75" customHeight="1">
      <c r="T488" s="477"/>
    </row>
    <row r="489" ht="12.75" customHeight="1">
      <c r="T489" s="477"/>
    </row>
    <row r="490" ht="12.75" customHeight="1">
      <c r="T490" s="477"/>
    </row>
    <row r="491" ht="12.75" customHeight="1">
      <c r="T491" s="477"/>
    </row>
    <row r="492" ht="12.75" customHeight="1">
      <c r="T492" s="477"/>
    </row>
    <row r="493" ht="12.75" customHeight="1">
      <c r="T493" s="477"/>
    </row>
    <row r="494" ht="12.75" customHeight="1">
      <c r="T494" s="477"/>
    </row>
    <row r="495" ht="12.75" customHeight="1">
      <c r="T495" s="477"/>
    </row>
    <row r="496" ht="12.75" customHeight="1">
      <c r="T496" s="477"/>
    </row>
    <row r="497" ht="12.75" customHeight="1">
      <c r="T497" s="477"/>
    </row>
    <row r="498" ht="12.75" customHeight="1">
      <c r="T498" s="477"/>
    </row>
    <row r="499" ht="12.75" customHeight="1">
      <c r="T499" s="477"/>
    </row>
    <row r="500" ht="12.75" customHeight="1">
      <c r="T500" s="477"/>
    </row>
    <row r="501" ht="12.75" customHeight="1">
      <c r="T501" s="477"/>
    </row>
    <row r="502" ht="12.75" customHeight="1">
      <c r="T502" s="477"/>
    </row>
    <row r="503" ht="12.75" customHeight="1">
      <c r="T503" s="477"/>
    </row>
    <row r="504" ht="12.75" customHeight="1">
      <c r="T504" s="477"/>
    </row>
    <row r="505" ht="12.75" customHeight="1">
      <c r="T505" s="477"/>
    </row>
    <row r="506" ht="12.75" customHeight="1">
      <c r="T506" s="477"/>
    </row>
    <row r="507" ht="12.75" customHeight="1">
      <c r="T507" s="477"/>
    </row>
    <row r="508" ht="12.75" customHeight="1">
      <c r="T508" s="477"/>
    </row>
    <row r="509" ht="12.75" customHeight="1">
      <c r="T509" s="477"/>
    </row>
    <row r="510" ht="12.75" customHeight="1">
      <c r="T510" s="477"/>
    </row>
    <row r="511" ht="12.75" customHeight="1">
      <c r="T511" s="477"/>
    </row>
    <row r="512" ht="12.75" customHeight="1">
      <c r="T512" s="477"/>
    </row>
    <row r="513" ht="12.75" customHeight="1">
      <c r="T513" s="477"/>
    </row>
    <row r="514" ht="12.75" customHeight="1">
      <c r="T514" s="477"/>
    </row>
    <row r="515" ht="12.75" customHeight="1">
      <c r="T515" s="477"/>
    </row>
    <row r="516" ht="12.75" customHeight="1">
      <c r="T516" s="477"/>
    </row>
    <row r="517" ht="12.75" customHeight="1">
      <c r="T517" s="477"/>
    </row>
    <row r="518" ht="12.75" customHeight="1">
      <c r="T518" s="477"/>
    </row>
    <row r="519" ht="12.75" customHeight="1">
      <c r="T519" s="477"/>
    </row>
    <row r="520" ht="12.75" customHeight="1">
      <c r="T520" s="477"/>
    </row>
    <row r="521" ht="12.75" customHeight="1">
      <c r="T521" s="477"/>
    </row>
    <row r="522" ht="12.75" customHeight="1">
      <c r="T522" s="477"/>
    </row>
    <row r="523" ht="12.75" customHeight="1">
      <c r="T523" s="477"/>
    </row>
    <row r="524" ht="12.75" customHeight="1">
      <c r="T524" s="477"/>
    </row>
    <row r="525" ht="12.75" customHeight="1">
      <c r="T525" s="477"/>
    </row>
    <row r="526" ht="12.75" customHeight="1">
      <c r="T526" s="477"/>
    </row>
    <row r="527" ht="12.75" customHeight="1">
      <c r="T527" s="477"/>
    </row>
    <row r="528" ht="12.75" customHeight="1">
      <c r="T528" s="477"/>
    </row>
    <row r="529" ht="12.75" customHeight="1">
      <c r="T529" s="477"/>
    </row>
    <row r="530" ht="12.75" customHeight="1">
      <c r="T530" s="477"/>
    </row>
    <row r="531" ht="12.75" customHeight="1">
      <c r="T531" s="477"/>
    </row>
    <row r="532" ht="12.75" customHeight="1">
      <c r="T532" s="477"/>
    </row>
    <row r="533" ht="12.75" customHeight="1">
      <c r="T533" s="477"/>
    </row>
    <row r="534" ht="12.75" customHeight="1">
      <c r="T534" s="477"/>
    </row>
    <row r="535" ht="12.75" customHeight="1">
      <c r="T535" s="477"/>
    </row>
    <row r="536" ht="12.75" customHeight="1">
      <c r="T536" s="477"/>
    </row>
    <row r="537" ht="12.75" customHeight="1">
      <c r="T537" s="477"/>
    </row>
    <row r="538" ht="12.75" customHeight="1">
      <c r="T538" s="477"/>
    </row>
    <row r="539" ht="12.75" customHeight="1">
      <c r="T539" s="477"/>
    </row>
    <row r="540" ht="12.75" customHeight="1">
      <c r="T540" s="477"/>
    </row>
    <row r="541" ht="12.75" customHeight="1">
      <c r="T541" s="477"/>
    </row>
    <row r="542" ht="12.75" customHeight="1">
      <c r="T542" s="477"/>
    </row>
    <row r="543" ht="12.75" customHeight="1">
      <c r="T543" s="477"/>
    </row>
    <row r="544" ht="12.75" customHeight="1">
      <c r="T544" s="477"/>
    </row>
    <row r="545" ht="12.75" customHeight="1">
      <c r="T545" s="477"/>
    </row>
    <row r="546" ht="12.75" customHeight="1">
      <c r="T546" s="477"/>
    </row>
    <row r="547" ht="12.75" customHeight="1">
      <c r="T547" s="477"/>
    </row>
    <row r="548" ht="12.75" customHeight="1">
      <c r="T548" s="477"/>
    </row>
    <row r="549" ht="12.75" customHeight="1">
      <c r="T549" s="477"/>
    </row>
    <row r="550" ht="12.75" customHeight="1">
      <c r="T550" s="477"/>
    </row>
    <row r="551" ht="12.75" customHeight="1">
      <c r="T551" s="477"/>
    </row>
    <row r="552" ht="12.75" customHeight="1">
      <c r="T552" s="477"/>
    </row>
    <row r="553" ht="12.75" customHeight="1">
      <c r="T553" s="477"/>
    </row>
    <row r="554" ht="12.75" customHeight="1">
      <c r="T554" s="477"/>
    </row>
    <row r="555" ht="12.75" customHeight="1">
      <c r="T555" s="477"/>
    </row>
    <row r="556" ht="12.75" customHeight="1">
      <c r="T556" s="477"/>
    </row>
    <row r="557" ht="12.75" customHeight="1">
      <c r="T557" s="477"/>
    </row>
    <row r="558" ht="12.75" customHeight="1">
      <c r="T558" s="477"/>
    </row>
    <row r="559" ht="12.75" customHeight="1">
      <c r="T559" s="477"/>
    </row>
    <row r="560" ht="12.75" customHeight="1">
      <c r="T560" s="477"/>
    </row>
    <row r="561" ht="12.75" customHeight="1">
      <c r="T561" s="477"/>
    </row>
    <row r="562" ht="12.75" customHeight="1">
      <c r="T562" s="477"/>
    </row>
    <row r="563" ht="12.75" customHeight="1">
      <c r="T563" s="477"/>
    </row>
    <row r="564" ht="12.75" customHeight="1">
      <c r="T564" s="477"/>
    </row>
    <row r="565" ht="12.75" customHeight="1">
      <c r="T565" s="477"/>
    </row>
    <row r="566" ht="12.75" customHeight="1">
      <c r="T566" s="477"/>
    </row>
    <row r="567" ht="12.75" customHeight="1">
      <c r="T567" s="477"/>
    </row>
    <row r="568" ht="12.75" customHeight="1">
      <c r="T568" s="477"/>
    </row>
    <row r="569" ht="12.75" customHeight="1">
      <c r="T569" s="477"/>
    </row>
    <row r="570" ht="12.75" customHeight="1">
      <c r="T570" s="477"/>
    </row>
    <row r="571" ht="12.75" customHeight="1">
      <c r="T571" s="477"/>
    </row>
    <row r="572" ht="12.75" customHeight="1">
      <c r="T572" s="477"/>
    </row>
    <row r="573" ht="12.75" customHeight="1">
      <c r="T573" s="477"/>
    </row>
    <row r="574" ht="12.75" customHeight="1">
      <c r="T574" s="477"/>
    </row>
    <row r="575" ht="12.75" customHeight="1">
      <c r="T575" s="477"/>
    </row>
    <row r="576" ht="12.75" customHeight="1">
      <c r="T576" s="477"/>
    </row>
    <row r="577" ht="12.75" customHeight="1">
      <c r="T577" s="477"/>
    </row>
    <row r="578" ht="12.75" customHeight="1">
      <c r="T578" s="477"/>
    </row>
    <row r="579" ht="12.75" customHeight="1">
      <c r="T579" s="477"/>
    </row>
    <row r="580" ht="12.75" customHeight="1">
      <c r="T580" s="477"/>
    </row>
    <row r="581" ht="12.75" customHeight="1">
      <c r="T581" s="477"/>
    </row>
    <row r="582" ht="12.75" customHeight="1">
      <c r="T582" s="477"/>
    </row>
    <row r="583" ht="12.75" customHeight="1">
      <c r="T583" s="477"/>
    </row>
    <row r="584" ht="12.75" customHeight="1">
      <c r="T584" s="477"/>
    </row>
    <row r="585" ht="12.75" customHeight="1">
      <c r="T585" s="477"/>
    </row>
    <row r="586" ht="12.75" customHeight="1">
      <c r="T586" s="477"/>
    </row>
    <row r="587" ht="12.75" customHeight="1">
      <c r="T587" s="477"/>
    </row>
    <row r="588" ht="12.75" customHeight="1">
      <c r="T588" s="477"/>
    </row>
    <row r="589" ht="12.75" customHeight="1">
      <c r="T589" s="477"/>
    </row>
    <row r="590" ht="12.75" customHeight="1">
      <c r="T590" s="477"/>
    </row>
    <row r="591" ht="12.75" customHeight="1">
      <c r="T591" s="477"/>
    </row>
    <row r="592" ht="12.75" customHeight="1">
      <c r="T592" s="477"/>
    </row>
    <row r="593" ht="12.75" customHeight="1">
      <c r="T593" s="477"/>
    </row>
    <row r="594" ht="12.75" customHeight="1">
      <c r="T594" s="477"/>
    </row>
    <row r="595" ht="12.75" customHeight="1">
      <c r="T595" s="477"/>
    </row>
    <row r="596" ht="12.75" customHeight="1">
      <c r="T596" s="477"/>
    </row>
    <row r="597" ht="12.75" customHeight="1">
      <c r="T597" s="477"/>
    </row>
    <row r="598" ht="12.75" customHeight="1">
      <c r="T598" s="477"/>
    </row>
    <row r="599" ht="12.75" customHeight="1">
      <c r="T599" s="477"/>
    </row>
    <row r="600" ht="12.75" customHeight="1">
      <c r="T600" s="477"/>
    </row>
    <row r="601" ht="12.75" customHeight="1">
      <c r="T601" s="477"/>
    </row>
    <row r="602" ht="12.75" customHeight="1">
      <c r="T602" s="477"/>
    </row>
    <row r="603" ht="12.75" customHeight="1">
      <c r="T603" s="477"/>
    </row>
    <row r="604" ht="12.75" customHeight="1">
      <c r="T604" s="477"/>
    </row>
    <row r="605" ht="12.75" customHeight="1">
      <c r="T605" s="477"/>
    </row>
    <row r="606" ht="12.75" customHeight="1">
      <c r="T606" s="477"/>
    </row>
    <row r="607" ht="12.75" customHeight="1">
      <c r="T607" s="477"/>
    </row>
    <row r="608" ht="12.75" customHeight="1">
      <c r="T608" s="477"/>
    </row>
    <row r="609" ht="12.75" customHeight="1">
      <c r="T609" s="477"/>
    </row>
    <row r="610" ht="12.75" customHeight="1">
      <c r="T610" s="477"/>
    </row>
    <row r="611" ht="12.75" customHeight="1">
      <c r="T611" s="477"/>
    </row>
    <row r="612" ht="12.75" customHeight="1">
      <c r="T612" s="477"/>
    </row>
    <row r="613" ht="12.75" customHeight="1">
      <c r="T613" s="477"/>
    </row>
    <row r="614" ht="12.75" customHeight="1">
      <c r="T614" s="477"/>
    </row>
    <row r="615" ht="12.75" customHeight="1">
      <c r="T615" s="477"/>
    </row>
    <row r="616" ht="12.75" customHeight="1">
      <c r="T616" s="477"/>
    </row>
    <row r="617" ht="12.75" customHeight="1">
      <c r="T617" s="477"/>
    </row>
    <row r="618" ht="12.75" customHeight="1">
      <c r="T618" s="477"/>
    </row>
    <row r="619" ht="12.75" customHeight="1">
      <c r="T619" s="477"/>
    </row>
    <row r="620" ht="12.75" customHeight="1">
      <c r="T620" s="477"/>
    </row>
    <row r="621" ht="12.75" customHeight="1">
      <c r="T621" s="477"/>
    </row>
    <row r="622" ht="12.75" customHeight="1">
      <c r="T622" s="477"/>
    </row>
    <row r="623" ht="12.75" customHeight="1">
      <c r="T623" s="477"/>
    </row>
    <row r="624" ht="12.75" customHeight="1">
      <c r="T624" s="477"/>
    </row>
    <row r="625" ht="12.75" customHeight="1">
      <c r="T625" s="477"/>
    </row>
    <row r="626" ht="12.75" customHeight="1">
      <c r="T626" s="477"/>
    </row>
    <row r="627" ht="12.75" customHeight="1">
      <c r="T627" s="477"/>
    </row>
    <row r="628" ht="12.75" customHeight="1">
      <c r="T628" s="477"/>
    </row>
    <row r="629" ht="12.75" customHeight="1">
      <c r="T629" s="477"/>
    </row>
    <row r="630" ht="12.75" customHeight="1">
      <c r="T630" s="477"/>
    </row>
    <row r="631" ht="12.75" customHeight="1">
      <c r="T631" s="477"/>
    </row>
    <row r="632" ht="12.75" customHeight="1">
      <c r="T632" s="477"/>
    </row>
    <row r="633" ht="12.75" customHeight="1">
      <c r="T633" s="477"/>
    </row>
    <row r="634" ht="12.75" customHeight="1">
      <c r="T634" s="477"/>
    </row>
    <row r="635" ht="12.75" customHeight="1">
      <c r="T635" s="477"/>
    </row>
    <row r="636" ht="12.75" customHeight="1">
      <c r="T636" s="477"/>
    </row>
    <row r="637" ht="12.75" customHeight="1">
      <c r="T637" s="477"/>
    </row>
    <row r="638" ht="12.75" customHeight="1">
      <c r="T638" s="477"/>
    </row>
    <row r="639" ht="12.75" customHeight="1">
      <c r="T639" s="477"/>
    </row>
    <row r="640" ht="12.75" customHeight="1">
      <c r="T640" s="477"/>
    </row>
    <row r="641" ht="12.75" customHeight="1">
      <c r="T641" s="477"/>
    </row>
    <row r="642" ht="12.75" customHeight="1">
      <c r="T642" s="477"/>
    </row>
    <row r="643" ht="12.75" customHeight="1">
      <c r="T643" s="477"/>
    </row>
    <row r="644" ht="12.75" customHeight="1">
      <c r="T644" s="477"/>
    </row>
    <row r="645" ht="12.75" customHeight="1">
      <c r="T645" s="477"/>
    </row>
    <row r="646" ht="12.75" customHeight="1">
      <c r="T646" s="477"/>
    </row>
    <row r="647" ht="12.75" customHeight="1">
      <c r="T647" s="477"/>
    </row>
    <row r="648" ht="12.75" customHeight="1">
      <c r="T648" s="477"/>
    </row>
    <row r="649" ht="12.75" customHeight="1">
      <c r="T649" s="477"/>
    </row>
    <row r="650" ht="12.75" customHeight="1">
      <c r="T650" s="477"/>
    </row>
    <row r="651" ht="12.75" customHeight="1">
      <c r="T651" s="477"/>
    </row>
    <row r="652" ht="12.75" customHeight="1">
      <c r="T652" s="477"/>
    </row>
    <row r="653" ht="12.75" customHeight="1">
      <c r="T653" s="477"/>
    </row>
    <row r="654" ht="12.75" customHeight="1">
      <c r="T654" s="477"/>
    </row>
    <row r="655" ht="12.75" customHeight="1">
      <c r="T655" s="477"/>
    </row>
    <row r="656" ht="12.75" customHeight="1">
      <c r="T656" s="477"/>
    </row>
    <row r="657" ht="12.75" customHeight="1">
      <c r="T657" s="477"/>
    </row>
    <row r="658" ht="12.75" customHeight="1">
      <c r="T658" s="477"/>
    </row>
    <row r="659" ht="12.75" customHeight="1">
      <c r="T659" s="477"/>
    </row>
    <row r="660" ht="12.75" customHeight="1">
      <c r="T660" s="477"/>
    </row>
    <row r="661" ht="12.75" customHeight="1">
      <c r="T661" s="477"/>
    </row>
    <row r="662" ht="12.75" customHeight="1">
      <c r="T662" s="477"/>
    </row>
    <row r="663" ht="12.75" customHeight="1">
      <c r="T663" s="477"/>
    </row>
    <row r="664" ht="12.75" customHeight="1">
      <c r="T664" s="477"/>
    </row>
    <row r="665" ht="12.75" customHeight="1">
      <c r="T665" s="477"/>
    </row>
    <row r="666" ht="12.75" customHeight="1">
      <c r="T666" s="477"/>
    </row>
    <row r="667" ht="12.75" customHeight="1">
      <c r="T667" s="477"/>
    </row>
    <row r="668" ht="12.75" customHeight="1">
      <c r="T668" s="477"/>
    </row>
    <row r="669" ht="12.75" customHeight="1">
      <c r="T669" s="477"/>
    </row>
    <row r="670" ht="12.75" customHeight="1">
      <c r="T670" s="477"/>
    </row>
    <row r="671" ht="12.75" customHeight="1">
      <c r="T671" s="477"/>
    </row>
    <row r="672" ht="12.75" customHeight="1">
      <c r="T672" s="477"/>
    </row>
    <row r="673" ht="12.75" customHeight="1">
      <c r="T673" s="477"/>
    </row>
    <row r="674" ht="12.75" customHeight="1">
      <c r="T674" s="477"/>
    </row>
    <row r="675" ht="12.75" customHeight="1">
      <c r="T675" s="477"/>
    </row>
    <row r="676" ht="12.75" customHeight="1">
      <c r="T676" s="477"/>
    </row>
    <row r="677" ht="12.75" customHeight="1">
      <c r="T677" s="477"/>
    </row>
    <row r="678" ht="12.75" customHeight="1">
      <c r="T678" s="477"/>
    </row>
    <row r="679" ht="12.75" customHeight="1">
      <c r="T679" s="477"/>
    </row>
    <row r="680" ht="12.75" customHeight="1">
      <c r="T680" s="477"/>
    </row>
    <row r="681" ht="12.75" customHeight="1">
      <c r="T681" s="477"/>
    </row>
    <row r="682" ht="12.75" customHeight="1">
      <c r="T682" s="477"/>
    </row>
    <row r="683" ht="12.75" customHeight="1">
      <c r="T683" s="477"/>
    </row>
    <row r="684" ht="12.75" customHeight="1">
      <c r="T684" s="477"/>
    </row>
    <row r="685" ht="12.75" customHeight="1">
      <c r="T685" s="477"/>
    </row>
    <row r="686" ht="12.75" customHeight="1">
      <c r="T686" s="477"/>
    </row>
    <row r="687" ht="12.75" customHeight="1">
      <c r="T687" s="477"/>
    </row>
    <row r="688" ht="12.75" customHeight="1">
      <c r="T688" s="477"/>
    </row>
    <row r="689" ht="12.75" customHeight="1">
      <c r="T689" s="477"/>
    </row>
    <row r="690" ht="12.75" customHeight="1">
      <c r="T690" s="477"/>
    </row>
    <row r="691" ht="12.75" customHeight="1">
      <c r="T691" s="477"/>
    </row>
    <row r="692" ht="12.75" customHeight="1">
      <c r="T692" s="477"/>
    </row>
    <row r="693" ht="12.75" customHeight="1">
      <c r="T693" s="477"/>
    </row>
    <row r="694" ht="12.75" customHeight="1">
      <c r="T694" s="477"/>
    </row>
    <row r="695" ht="12.75" customHeight="1">
      <c r="T695" s="477"/>
    </row>
    <row r="696" ht="12.75" customHeight="1">
      <c r="T696" s="477"/>
    </row>
    <row r="697" ht="12.75" customHeight="1">
      <c r="T697" s="477"/>
    </row>
    <row r="698" ht="12.75" customHeight="1">
      <c r="T698" s="477"/>
    </row>
    <row r="699" ht="12.75" customHeight="1">
      <c r="T699" s="477"/>
    </row>
    <row r="700" ht="12.75" customHeight="1">
      <c r="T700" s="477"/>
    </row>
    <row r="701" ht="12.75" customHeight="1">
      <c r="T701" s="477"/>
    </row>
    <row r="702" ht="12.75" customHeight="1">
      <c r="T702" s="477"/>
    </row>
    <row r="703" ht="12.75" customHeight="1">
      <c r="T703" s="477"/>
    </row>
    <row r="704" ht="12.75" customHeight="1">
      <c r="T704" s="477"/>
    </row>
    <row r="705" ht="12.75" customHeight="1">
      <c r="T705" s="477"/>
    </row>
    <row r="706" ht="12.75" customHeight="1">
      <c r="T706" s="477"/>
    </row>
    <row r="707" ht="12.75" customHeight="1">
      <c r="T707" s="477"/>
    </row>
    <row r="708" ht="12.75" customHeight="1">
      <c r="T708" s="477"/>
    </row>
    <row r="709" ht="12.75" customHeight="1">
      <c r="T709" s="477"/>
    </row>
    <row r="710" ht="12.75" customHeight="1">
      <c r="T710" s="477"/>
    </row>
    <row r="711" ht="12.75" customHeight="1">
      <c r="T711" s="477"/>
    </row>
    <row r="712" ht="12.75" customHeight="1">
      <c r="T712" s="477"/>
    </row>
    <row r="713" ht="12.75" customHeight="1">
      <c r="T713" s="477"/>
    </row>
    <row r="714" ht="12.75" customHeight="1">
      <c r="T714" s="477"/>
    </row>
    <row r="715" ht="12.75" customHeight="1">
      <c r="T715" s="477"/>
    </row>
    <row r="716" ht="12.75" customHeight="1">
      <c r="T716" s="477"/>
    </row>
    <row r="717" ht="12.75" customHeight="1">
      <c r="T717" s="477"/>
    </row>
    <row r="718" ht="12.75" customHeight="1">
      <c r="T718" s="477"/>
    </row>
    <row r="719" ht="12.75" customHeight="1">
      <c r="T719" s="477"/>
    </row>
    <row r="720" ht="12.75" customHeight="1">
      <c r="T720" s="477"/>
    </row>
    <row r="721" ht="12.75" customHeight="1">
      <c r="T721" s="477"/>
    </row>
    <row r="722" ht="12.75" customHeight="1">
      <c r="T722" s="477"/>
    </row>
    <row r="723" ht="12.75" customHeight="1">
      <c r="T723" s="477"/>
    </row>
    <row r="724" ht="12.75" customHeight="1">
      <c r="T724" s="477"/>
    </row>
    <row r="725" ht="12.75" customHeight="1">
      <c r="T725" s="477"/>
    </row>
    <row r="726" ht="12.75" customHeight="1">
      <c r="T726" s="477"/>
    </row>
    <row r="727" ht="12.75" customHeight="1">
      <c r="T727" s="477"/>
    </row>
    <row r="728" ht="12.75" customHeight="1">
      <c r="T728" s="477"/>
    </row>
    <row r="729" ht="12.75" customHeight="1">
      <c r="T729" s="477"/>
    </row>
    <row r="730" ht="12.75" customHeight="1">
      <c r="T730" s="477"/>
    </row>
    <row r="731" ht="12.75" customHeight="1">
      <c r="T731" s="477"/>
    </row>
    <row r="732" ht="12.75" customHeight="1">
      <c r="T732" s="477"/>
    </row>
    <row r="733" ht="12.75" customHeight="1">
      <c r="T733" s="477"/>
    </row>
    <row r="734" ht="12.75" customHeight="1">
      <c r="T734" s="477"/>
    </row>
    <row r="735" ht="12.75" customHeight="1">
      <c r="T735" s="477"/>
    </row>
    <row r="736" ht="12.75" customHeight="1">
      <c r="T736" s="477"/>
    </row>
    <row r="737" ht="12.75" customHeight="1">
      <c r="T737" s="477"/>
    </row>
    <row r="738" ht="12.75" customHeight="1">
      <c r="T738" s="477"/>
    </row>
    <row r="739" ht="12.75" customHeight="1">
      <c r="T739" s="477"/>
    </row>
    <row r="740" ht="12.75" customHeight="1">
      <c r="T740" s="477"/>
    </row>
    <row r="741" ht="12.75" customHeight="1">
      <c r="T741" s="477"/>
    </row>
    <row r="742" ht="12.75" customHeight="1">
      <c r="T742" s="477"/>
    </row>
    <row r="743" ht="12.75" customHeight="1">
      <c r="T743" s="477"/>
    </row>
    <row r="744" ht="12.75" customHeight="1">
      <c r="T744" s="477"/>
    </row>
    <row r="745" ht="12.75" customHeight="1">
      <c r="T745" s="477"/>
    </row>
    <row r="746" ht="12.75" customHeight="1">
      <c r="T746" s="477"/>
    </row>
    <row r="747" ht="12.75" customHeight="1">
      <c r="T747" s="477"/>
    </row>
    <row r="748" ht="12.75" customHeight="1">
      <c r="T748" s="477"/>
    </row>
    <row r="749" ht="12.75" customHeight="1">
      <c r="T749" s="477"/>
    </row>
    <row r="750" ht="12.75" customHeight="1">
      <c r="T750" s="477"/>
    </row>
    <row r="751" ht="12.75" customHeight="1">
      <c r="T751" s="477"/>
    </row>
    <row r="752" ht="12.75" customHeight="1">
      <c r="T752" s="477"/>
    </row>
    <row r="753" ht="12.75" customHeight="1">
      <c r="T753" s="477"/>
    </row>
    <row r="754" ht="12.75" customHeight="1">
      <c r="T754" s="477"/>
    </row>
    <row r="755" ht="12.75" customHeight="1">
      <c r="T755" s="477"/>
    </row>
    <row r="756" ht="12.75" customHeight="1">
      <c r="T756" s="477"/>
    </row>
    <row r="757" ht="12.75" customHeight="1">
      <c r="T757" s="477"/>
    </row>
    <row r="758" ht="12.75" customHeight="1">
      <c r="T758" s="477"/>
    </row>
    <row r="759" ht="12.75" customHeight="1">
      <c r="T759" s="477"/>
    </row>
    <row r="760" ht="12.75" customHeight="1">
      <c r="T760" s="477"/>
    </row>
    <row r="761" ht="12.75" customHeight="1">
      <c r="T761" s="477"/>
    </row>
    <row r="762" ht="12.75" customHeight="1">
      <c r="T762" s="477"/>
    </row>
    <row r="763" ht="12.75" customHeight="1">
      <c r="T763" s="477"/>
    </row>
    <row r="764" ht="12.75" customHeight="1">
      <c r="T764" s="477"/>
    </row>
    <row r="765" ht="12.75" customHeight="1">
      <c r="T765" s="477"/>
    </row>
    <row r="766" ht="12.75" customHeight="1">
      <c r="T766" s="477"/>
    </row>
    <row r="767" ht="12.75" customHeight="1">
      <c r="T767" s="477"/>
    </row>
    <row r="768" ht="12.75" customHeight="1">
      <c r="T768" s="477"/>
    </row>
    <row r="769" ht="12.75" customHeight="1">
      <c r="T769" s="477"/>
    </row>
    <row r="770" ht="12.75" customHeight="1">
      <c r="T770" s="477"/>
    </row>
    <row r="771" ht="12.75" customHeight="1">
      <c r="T771" s="477"/>
    </row>
    <row r="772" ht="12.75" customHeight="1">
      <c r="T772" s="477"/>
    </row>
    <row r="773" ht="12.75" customHeight="1">
      <c r="T773" s="477"/>
    </row>
    <row r="774" ht="12.75" customHeight="1">
      <c r="T774" s="477"/>
    </row>
    <row r="775" ht="12.75" customHeight="1">
      <c r="T775" s="477"/>
    </row>
    <row r="776" ht="12.75" customHeight="1">
      <c r="T776" s="477"/>
    </row>
    <row r="777" ht="12.75" customHeight="1">
      <c r="T777" s="477"/>
    </row>
    <row r="778" ht="12.75" customHeight="1">
      <c r="T778" s="477"/>
    </row>
    <row r="779" ht="12.75" customHeight="1">
      <c r="T779" s="477"/>
    </row>
    <row r="780" ht="12.75" customHeight="1">
      <c r="T780" s="477"/>
    </row>
    <row r="781" ht="12.75" customHeight="1">
      <c r="T781" s="477"/>
    </row>
    <row r="782" ht="12.75" customHeight="1">
      <c r="T782" s="477"/>
    </row>
    <row r="783" ht="12.75" customHeight="1">
      <c r="T783" s="477"/>
    </row>
    <row r="784" ht="12.75" customHeight="1">
      <c r="T784" s="477"/>
    </row>
    <row r="785" ht="12.75" customHeight="1">
      <c r="T785" s="477"/>
    </row>
    <row r="786" ht="12.75" customHeight="1">
      <c r="T786" s="477"/>
    </row>
    <row r="787" ht="12.75" customHeight="1">
      <c r="T787" s="477"/>
    </row>
    <row r="788" ht="12.75" customHeight="1">
      <c r="T788" s="477"/>
    </row>
    <row r="789" ht="12.75" customHeight="1">
      <c r="T789" s="477"/>
    </row>
    <row r="790" ht="12.75" customHeight="1">
      <c r="T790" s="477"/>
    </row>
    <row r="791" ht="12.75" customHeight="1">
      <c r="T791" s="477"/>
    </row>
    <row r="792" ht="12.75" customHeight="1">
      <c r="T792" s="477"/>
    </row>
    <row r="793" ht="12.75" customHeight="1">
      <c r="T793" s="477"/>
    </row>
    <row r="794" ht="12.75" customHeight="1">
      <c r="T794" s="477"/>
    </row>
    <row r="795" ht="12.75" customHeight="1">
      <c r="T795" s="477"/>
    </row>
    <row r="796" ht="12.75" customHeight="1">
      <c r="T796" s="477"/>
    </row>
    <row r="797" ht="12.75" customHeight="1">
      <c r="T797" s="477"/>
    </row>
    <row r="798" ht="12.75" customHeight="1">
      <c r="T798" s="477"/>
    </row>
    <row r="799" ht="12.75" customHeight="1">
      <c r="T799" s="477"/>
    </row>
    <row r="800" ht="12.75" customHeight="1">
      <c r="T800" s="477"/>
    </row>
    <row r="801" ht="12.75" customHeight="1">
      <c r="T801" s="477"/>
    </row>
    <row r="802" ht="12.75" customHeight="1">
      <c r="T802" s="477"/>
    </row>
    <row r="803" ht="12.75" customHeight="1">
      <c r="T803" s="477"/>
    </row>
    <row r="804" ht="12.75" customHeight="1">
      <c r="T804" s="477"/>
    </row>
    <row r="805" ht="12.75" customHeight="1">
      <c r="T805" s="477"/>
    </row>
    <row r="806" ht="12.75" customHeight="1">
      <c r="T806" s="477"/>
    </row>
    <row r="807" ht="12.75" customHeight="1">
      <c r="T807" s="477"/>
    </row>
    <row r="808" ht="12.75" customHeight="1">
      <c r="T808" s="477"/>
    </row>
    <row r="809" ht="12.75" customHeight="1">
      <c r="T809" s="477"/>
    </row>
    <row r="810" ht="12.75" customHeight="1">
      <c r="T810" s="477"/>
    </row>
    <row r="811" ht="12.75" customHeight="1">
      <c r="T811" s="477"/>
    </row>
    <row r="812" ht="12.75" customHeight="1">
      <c r="T812" s="477"/>
    </row>
    <row r="813" ht="12.75" customHeight="1">
      <c r="T813" s="477"/>
    </row>
    <row r="814" ht="12.75" customHeight="1">
      <c r="T814" s="477"/>
    </row>
    <row r="815" ht="12.75" customHeight="1">
      <c r="T815" s="477"/>
    </row>
    <row r="816" ht="12.75" customHeight="1">
      <c r="T816" s="477"/>
    </row>
    <row r="817" ht="12.75" customHeight="1">
      <c r="T817" s="477"/>
    </row>
    <row r="818" ht="12.75" customHeight="1">
      <c r="T818" s="477"/>
    </row>
    <row r="819" ht="12.75" customHeight="1">
      <c r="T819" s="477"/>
    </row>
    <row r="820" ht="12.75" customHeight="1">
      <c r="T820" s="477"/>
    </row>
    <row r="821" ht="12.75" customHeight="1">
      <c r="T821" s="477"/>
    </row>
    <row r="822" ht="12.75" customHeight="1">
      <c r="T822" s="477"/>
    </row>
    <row r="823" ht="12.75" customHeight="1">
      <c r="T823" s="477"/>
    </row>
    <row r="824" ht="12.75" customHeight="1">
      <c r="T824" s="477"/>
    </row>
    <row r="825" ht="12.75" customHeight="1">
      <c r="T825" s="477"/>
    </row>
    <row r="826" ht="12.75" customHeight="1">
      <c r="T826" s="477"/>
    </row>
    <row r="827" ht="12.75" customHeight="1">
      <c r="T827" s="477"/>
    </row>
    <row r="828" ht="12.75" customHeight="1">
      <c r="T828" s="477"/>
    </row>
    <row r="829" ht="12.75" customHeight="1">
      <c r="T829" s="477"/>
    </row>
    <row r="830" ht="12.75" customHeight="1">
      <c r="T830" s="477"/>
    </row>
    <row r="831" ht="12.75" customHeight="1">
      <c r="T831" s="477"/>
    </row>
    <row r="832" ht="12.75" customHeight="1">
      <c r="T832" s="477"/>
    </row>
    <row r="833" ht="12.75" customHeight="1">
      <c r="T833" s="477"/>
    </row>
    <row r="834" ht="12.75" customHeight="1">
      <c r="T834" s="477"/>
    </row>
    <row r="835" ht="12.75" customHeight="1">
      <c r="T835" s="477"/>
    </row>
    <row r="836" ht="12.75" customHeight="1">
      <c r="T836" s="477"/>
    </row>
    <row r="837" ht="12.75" customHeight="1">
      <c r="T837" s="477"/>
    </row>
    <row r="838" ht="12.75" customHeight="1">
      <c r="T838" s="477"/>
    </row>
    <row r="839" ht="12.75" customHeight="1">
      <c r="T839" s="477"/>
    </row>
    <row r="840" ht="12.75" customHeight="1">
      <c r="T840" s="477"/>
    </row>
    <row r="841" ht="12.75" customHeight="1">
      <c r="T841" s="477"/>
    </row>
    <row r="842" ht="12.75" customHeight="1">
      <c r="T842" s="477"/>
    </row>
    <row r="843" ht="12.75" customHeight="1">
      <c r="T843" s="477"/>
    </row>
    <row r="844" ht="12.75" customHeight="1">
      <c r="T844" s="477"/>
    </row>
    <row r="845" ht="12.75" customHeight="1">
      <c r="T845" s="477"/>
    </row>
    <row r="846" ht="12.75" customHeight="1">
      <c r="T846" s="477"/>
    </row>
    <row r="847" ht="12.75" customHeight="1">
      <c r="T847" s="477"/>
    </row>
    <row r="848" ht="12.75" customHeight="1">
      <c r="T848" s="477"/>
    </row>
    <row r="849" ht="12.75" customHeight="1">
      <c r="T849" s="477"/>
    </row>
    <row r="850" ht="12.75" customHeight="1">
      <c r="T850" s="477"/>
    </row>
    <row r="851" ht="12.75" customHeight="1">
      <c r="T851" s="477"/>
    </row>
    <row r="852" ht="12.75" customHeight="1">
      <c r="T852" s="477"/>
    </row>
    <row r="853" ht="12.75" customHeight="1">
      <c r="T853" s="477"/>
    </row>
    <row r="854" ht="12.75" customHeight="1">
      <c r="T854" s="477"/>
    </row>
    <row r="855" ht="12.75" customHeight="1">
      <c r="T855" s="477"/>
    </row>
    <row r="856" ht="12.75" customHeight="1">
      <c r="T856" s="477"/>
    </row>
    <row r="857" ht="12.75" customHeight="1">
      <c r="T857" s="477"/>
    </row>
    <row r="858" ht="12.75" customHeight="1">
      <c r="T858" s="477"/>
    </row>
    <row r="859" ht="12.75" customHeight="1">
      <c r="T859" s="477"/>
    </row>
    <row r="860" ht="12.75" customHeight="1">
      <c r="T860" s="477"/>
    </row>
    <row r="861" ht="12.75" customHeight="1">
      <c r="T861" s="477"/>
    </row>
    <row r="862" ht="12.75" customHeight="1">
      <c r="T862" s="477"/>
    </row>
    <row r="863" ht="12.75" customHeight="1">
      <c r="T863" s="477"/>
    </row>
    <row r="864" ht="12.75" customHeight="1">
      <c r="T864" s="477"/>
    </row>
    <row r="865" ht="12.75" customHeight="1">
      <c r="T865" s="477"/>
    </row>
    <row r="866" ht="12.75" customHeight="1">
      <c r="T866" s="477"/>
    </row>
    <row r="867" ht="12.75" customHeight="1">
      <c r="T867" s="477"/>
    </row>
    <row r="868" ht="12.75" customHeight="1">
      <c r="T868" s="477"/>
    </row>
    <row r="869" ht="12.75" customHeight="1">
      <c r="T869" s="477"/>
    </row>
    <row r="870" ht="12.75" customHeight="1">
      <c r="T870" s="477"/>
    </row>
    <row r="871" ht="12.75" customHeight="1">
      <c r="T871" s="477"/>
    </row>
    <row r="872" ht="12.75" customHeight="1">
      <c r="T872" s="477"/>
    </row>
    <row r="873" ht="12.75" customHeight="1">
      <c r="T873" s="477"/>
    </row>
    <row r="874" ht="12.75" customHeight="1">
      <c r="T874" s="477"/>
    </row>
    <row r="875" ht="12.75" customHeight="1">
      <c r="T875" s="477"/>
    </row>
    <row r="876" ht="12.75" customHeight="1">
      <c r="T876" s="477"/>
    </row>
    <row r="877" ht="12.75" customHeight="1">
      <c r="T877" s="477"/>
    </row>
    <row r="878" ht="12.75" customHeight="1">
      <c r="T878" s="477"/>
    </row>
    <row r="879" ht="12.75" customHeight="1">
      <c r="T879" s="477"/>
    </row>
    <row r="880" ht="12.75" customHeight="1">
      <c r="T880" s="477"/>
    </row>
    <row r="881" ht="12.75" customHeight="1">
      <c r="T881" s="477"/>
    </row>
    <row r="882" ht="12.75" customHeight="1">
      <c r="T882" s="477"/>
    </row>
    <row r="883" ht="12.75" customHeight="1">
      <c r="T883" s="477"/>
    </row>
    <row r="884" ht="12.75" customHeight="1">
      <c r="T884" s="477"/>
    </row>
    <row r="885" ht="12.75" customHeight="1">
      <c r="T885" s="477"/>
    </row>
    <row r="886" ht="12.75" customHeight="1">
      <c r="T886" s="477"/>
    </row>
    <row r="887" ht="12.75" customHeight="1">
      <c r="T887" s="477"/>
    </row>
    <row r="888" ht="12.75" customHeight="1">
      <c r="T888" s="477"/>
    </row>
    <row r="889" ht="12.75" customHeight="1">
      <c r="T889" s="477"/>
    </row>
    <row r="890" ht="12.75" customHeight="1">
      <c r="T890" s="477"/>
    </row>
    <row r="891" ht="12.75" customHeight="1">
      <c r="T891" s="477"/>
    </row>
    <row r="892" ht="12.75" customHeight="1">
      <c r="T892" s="477"/>
    </row>
    <row r="893" ht="12.75" customHeight="1">
      <c r="T893" s="477"/>
    </row>
    <row r="894" ht="12.75" customHeight="1">
      <c r="T894" s="477"/>
    </row>
    <row r="895" ht="12.75" customHeight="1">
      <c r="T895" s="477"/>
    </row>
    <row r="896" ht="12.75" customHeight="1">
      <c r="T896" s="477"/>
    </row>
    <row r="897" ht="12.75" customHeight="1">
      <c r="T897" s="477"/>
    </row>
    <row r="898" ht="12.75" customHeight="1">
      <c r="T898" s="477"/>
    </row>
    <row r="899" ht="12.75" customHeight="1">
      <c r="T899" s="477"/>
    </row>
    <row r="900" ht="12.75" customHeight="1">
      <c r="T900" s="477"/>
    </row>
    <row r="901" ht="12.75" customHeight="1">
      <c r="T901" s="477"/>
    </row>
    <row r="902" ht="12.75" customHeight="1">
      <c r="T902" s="477"/>
    </row>
    <row r="903" ht="12.75" customHeight="1">
      <c r="T903" s="477"/>
    </row>
    <row r="904" ht="12.75" customHeight="1">
      <c r="T904" s="477"/>
    </row>
    <row r="905" ht="12.75" customHeight="1">
      <c r="T905" s="477"/>
    </row>
    <row r="906" ht="12.75" customHeight="1">
      <c r="T906" s="477"/>
    </row>
    <row r="907" ht="12.75" customHeight="1">
      <c r="T907" s="477"/>
    </row>
    <row r="908" ht="12.75" customHeight="1">
      <c r="T908" s="477"/>
    </row>
    <row r="909" ht="12.75" customHeight="1">
      <c r="T909" s="477"/>
    </row>
    <row r="910" ht="12.75" customHeight="1">
      <c r="T910" s="477"/>
    </row>
    <row r="911" ht="12.75" customHeight="1">
      <c r="T911" s="477"/>
    </row>
    <row r="912" ht="12.75" customHeight="1">
      <c r="T912" s="477"/>
    </row>
    <row r="913" ht="12.75" customHeight="1">
      <c r="T913" s="477"/>
    </row>
    <row r="914" ht="12.75" customHeight="1">
      <c r="T914" s="477"/>
    </row>
    <row r="915" ht="12.75" customHeight="1">
      <c r="T915" s="477"/>
    </row>
    <row r="916" ht="12.75" customHeight="1">
      <c r="T916" s="477"/>
    </row>
    <row r="917" ht="12.75" customHeight="1">
      <c r="T917" s="477"/>
    </row>
    <row r="918" ht="12.75" customHeight="1">
      <c r="T918" s="477"/>
    </row>
    <row r="919" ht="12.75" customHeight="1">
      <c r="T919" s="477"/>
    </row>
    <row r="920" ht="12.75" customHeight="1">
      <c r="T920" s="477"/>
    </row>
    <row r="921" ht="12.75" customHeight="1">
      <c r="T921" s="477"/>
    </row>
    <row r="922" ht="12.75" customHeight="1">
      <c r="T922" s="477"/>
    </row>
    <row r="923" ht="12.75" customHeight="1">
      <c r="T923" s="477"/>
    </row>
    <row r="924" ht="12.75" customHeight="1">
      <c r="T924" s="477"/>
    </row>
    <row r="925" ht="12.75" customHeight="1">
      <c r="T925" s="477"/>
    </row>
    <row r="926" ht="12.75" customHeight="1">
      <c r="T926" s="477"/>
    </row>
    <row r="927" ht="12.75" customHeight="1">
      <c r="T927" s="477"/>
    </row>
    <row r="928" ht="12.75" customHeight="1">
      <c r="T928" s="477"/>
    </row>
    <row r="929" ht="12.75" customHeight="1">
      <c r="T929" s="477"/>
    </row>
    <row r="930" ht="12.75" customHeight="1">
      <c r="T930" s="477"/>
    </row>
    <row r="931" ht="12.75" customHeight="1">
      <c r="T931" s="477"/>
    </row>
    <row r="932" ht="12.75" customHeight="1">
      <c r="T932" s="477"/>
    </row>
    <row r="933" ht="12.75" customHeight="1">
      <c r="T933" s="477"/>
    </row>
    <row r="934" ht="12.75" customHeight="1">
      <c r="T934" s="477"/>
    </row>
    <row r="935" ht="12.75" customHeight="1">
      <c r="T935" s="477"/>
    </row>
    <row r="936" ht="12.75" customHeight="1">
      <c r="T936" s="477"/>
    </row>
    <row r="937" ht="12.75" customHeight="1">
      <c r="T937" s="477"/>
    </row>
    <row r="938" ht="12.75" customHeight="1">
      <c r="T938" s="477"/>
    </row>
    <row r="939" ht="12.75" customHeight="1">
      <c r="T939" s="477"/>
    </row>
    <row r="940" ht="12.75" customHeight="1">
      <c r="T940" s="477"/>
    </row>
    <row r="941" ht="12.75" customHeight="1">
      <c r="T941" s="477"/>
    </row>
    <row r="942" ht="12.75" customHeight="1">
      <c r="T942" s="477"/>
    </row>
    <row r="943" ht="12.75" customHeight="1">
      <c r="T943" s="477"/>
    </row>
    <row r="944" ht="12.75" customHeight="1">
      <c r="T944" s="477"/>
    </row>
    <row r="945" ht="12.75" customHeight="1">
      <c r="T945" s="477"/>
    </row>
    <row r="946" ht="12.75" customHeight="1">
      <c r="T946" s="477"/>
    </row>
    <row r="947" ht="12.75" customHeight="1">
      <c r="T947" s="477"/>
    </row>
    <row r="948" ht="12.75" customHeight="1">
      <c r="T948" s="477"/>
    </row>
    <row r="949" ht="12.75" customHeight="1">
      <c r="T949" s="477"/>
    </row>
    <row r="950" ht="12.75" customHeight="1">
      <c r="T950" s="477"/>
    </row>
    <row r="951" ht="12.75" customHeight="1">
      <c r="T951" s="477"/>
    </row>
    <row r="952" ht="12.75" customHeight="1">
      <c r="T952" s="477"/>
    </row>
    <row r="953" ht="12.75" customHeight="1">
      <c r="T953" s="477"/>
    </row>
    <row r="954" ht="12.75" customHeight="1">
      <c r="T954" s="477"/>
    </row>
    <row r="955" ht="12.75" customHeight="1">
      <c r="T955" s="477"/>
    </row>
    <row r="956" ht="12.75" customHeight="1">
      <c r="T956" s="477"/>
    </row>
    <row r="957" ht="12.75" customHeight="1">
      <c r="T957" s="477"/>
    </row>
    <row r="958" ht="12.75" customHeight="1">
      <c r="T958" s="477"/>
    </row>
    <row r="959" ht="12.75" customHeight="1">
      <c r="T959" s="477"/>
    </row>
    <row r="960" ht="12.75" customHeight="1">
      <c r="T960" s="477"/>
    </row>
    <row r="961" ht="12.75" customHeight="1">
      <c r="T961" s="477"/>
    </row>
    <row r="962" ht="12.75" customHeight="1">
      <c r="T962" s="477"/>
    </row>
    <row r="963" ht="12.75" customHeight="1">
      <c r="T963" s="477"/>
    </row>
    <row r="964" ht="12.75" customHeight="1">
      <c r="T964" s="477"/>
    </row>
    <row r="965" ht="12.75" customHeight="1">
      <c r="T965" s="477"/>
    </row>
    <row r="966" ht="12.75" customHeight="1">
      <c r="T966" s="477"/>
    </row>
    <row r="967" ht="12.75" customHeight="1">
      <c r="T967" s="477"/>
    </row>
    <row r="968" ht="12.75" customHeight="1">
      <c r="T968" s="477"/>
    </row>
    <row r="969" ht="12.75" customHeight="1">
      <c r="T969" s="477"/>
    </row>
    <row r="970" ht="12.75" customHeight="1">
      <c r="T970" s="477"/>
    </row>
    <row r="971" ht="12.75" customHeight="1">
      <c r="T971" s="477"/>
    </row>
    <row r="972" ht="12.75" customHeight="1">
      <c r="T972" s="477"/>
    </row>
    <row r="973" ht="12.75" customHeight="1">
      <c r="T973" s="477"/>
    </row>
    <row r="974" ht="12.75" customHeight="1">
      <c r="T974" s="477"/>
    </row>
    <row r="975" ht="12.75" customHeight="1">
      <c r="T975" s="477"/>
    </row>
    <row r="976" ht="12.75" customHeight="1">
      <c r="T976" s="477"/>
    </row>
    <row r="977" ht="12.75" customHeight="1">
      <c r="T977" s="477"/>
    </row>
    <row r="978" ht="12.75" customHeight="1">
      <c r="T978" s="477"/>
    </row>
    <row r="979" ht="12.75" customHeight="1">
      <c r="T979" s="477"/>
    </row>
    <row r="980" ht="12.75" customHeight="1">
      <c r="T980" s="477"/>
    </row>
    <row r="981" ht="12.75" customHeight="1">
      <c r="T981" s="477"/>
    </row>
    <row r="982" ht="12.75" customHeight="1">
      <c r="T982" s="477"/>
    </row>
    <row r="983" ht="12.75" customHeight="1">
      <c r="T983" s="477"/>
    </row>
    <row r="984" ht="12.75" customHeight="1">
      <c r="T984" s="477"/>
    </row>
    <row r="985" ht="12.75" customHeight="1">
      <c r="T985" s="477"/>
    </row>
    <row r="986" ht="12.75" customHeight="1">
      <c r="T986" s="477"/>
    </row>
    <row r="987" ht="12.75" customHeight="1">
      <c r="T987" s="477"/>
    </row>
    <row r="988" ht="12.75" customHeight="1">
      <c r="T988" s="477"/>
    </row>
    <row r="989" ht="12.75" customHeight="1">
      <c r="T989" s="477"/>
    </row>
    <row r="990" ht="12.75" customHeight="1">
      <c r="T990" s="477"/>
    </row>
    <row r="991" ht="12.75" customHeight="1">
      <c r="T991" s="477"/>
    </row>
    <row r="992" ht="12.75" customHeight="1">
      <c r="T992" s="477"/>
    </row>
    <row r="993" ht="12.75" customHeight="1">
      <c r="T993" s="477"/>
    </row>
    <row r="994" ht="12.75" customHeight="1">
      <c r="T994" s="477"/>
    </row>
    <row r="995" ht="12.75" customHeight="1">
      <c r="T995" s="477"/>
    </row>
    <row r="996" ht="12.75" customHeight="1">
      <c r="T996" s="477"/>
    </row>
    <row r="997" ht="12.75" customHeight="1">
      <c r="T997" s="477"/>
    </row>
    <row r="998" ht="12.75" customHeight="1">
      <c r="T998" s="477"/>
    </row>
    <row r="999" ht="12.75" customHeight="1">
      <c r="T999" s="477"/>
    </row>
    <row r="1000" ht="12.75" customHeight="1">
      <c r="T1000" s="477"/>
    </row>
  </sheetData>
  <mergeCells count="4">
    <mergeCell ref="H1:P1"/>
    <mergeCell ref="A3:A106"/>
    <mergeCell ref="B110:C110"/>
    <mergeCell ref="H110:P110"/>
  </mergeCells>
  <hyperlinks>
    <hyperlink r:id="rId1" ref="B3"/>
    <hyperlink r:id="rId2" ref="B4"/>
    <hyperlink r:id="rId3" ref="B5"/>
    <hyperlink r:id="rId4" ref="B6"/>
    <hyperlink r:id="rId5" ref="B7"/>
    <hyperlink r:id="rId6" ref="B8"/>
    <hyperlink r:id="rId7" ref="B9"/>
    <hyperlink r:id="rId8" ref="B10"/>
    <hyperlink r:id="rId9" ref="B11"/>
    <hyperlink r:id="rId10" ref="B12"/>
    <hyperlink r:id="rId11" ref="B13"/>
    <hyperlink r:id="rId12" ref="B14"/>
    <hyperlink r:id="rId13" ref="B15"/>
    <hyperlink r:id="rId14" ref="B16"/>
    <hyperlink r:id="rId15" ref="B17"/>
    <hyperlink r:id="rId16" ref="B18"/>
    <hyperlink r:id="rId17" ref="B19"/>
    <hyperlink r:id="rId18" ref="B20"/>
    <hyperlink r:id="rId19" ref="B21"/>
    <hyperlink r:id="rId20" ref="B22"/>
    <hyperlink r:id="rId21" ref="B23"/>
    <hyperlink r:id="rId22" ref="B24"/>
    <hyperlink r:id="rId23" ref="B25"/>
    <hyperlink r:id="rId24" ref="B26"/>
    <hyperlink r:id="rId25" ref="B27"/>
    <hyperlink r:id="rId26" ref="B28"/>
    <hyperlink r:id="rId27" ref="B29"/>
    <hyperlink r:id="rId28" ref="B30"/>
    <hyperlink r:id="rId29" ref="B31"/>
    <hyperlink r:id="rId30" ref="B32"/>
    <hyperlink r:id="rId31" ref="B33"/>
    <hyperlink r:id="rId32" ref="B34"/>
    <hyperlink r:id="rId33" ref="B35"/>
    <hyperlink r:id="rId34" ref="B36"/>
    <hyperlink r:id="rId35" ref="B37"/>
    <hyperlink r:id="rId36" ref="B38"/>
    <hyperlink r:id="rId37" ref="B39"/>
    <hyperlink r:id="rId38" ref="B40"/>
    <hyperlink r:id="rId39" ref="B41"/>
    <hyperlink r:id="rId40" ref="B42"/>
    <hyperlink r:id="rId41" ref="B43"/>
    <hyperlink r:id="rId42" ref="B44"/>
    <hyperlink r:id="rId43" ref="B45"/>
    <hyperlink r:id="rId44" ref="B46"/>
    <hyperlink r:id="rId45" ref="B47"/>
    <hyperlink r:id="rId46" ref="B48"/>
    <hyperlink r:id="rId47" ref="B49"/>
    <hyperlink r:id="rId48" ref="B50"/>
    <hyperlink r:id="rId49" ref="B51"/>
    <hyperlink r:id="rId50" ref="B52"/>
    <hyperlink r:id="rId51" ref="B53"/>
    <hyperlink r:id="rId52" ref="B54"/>
    <hyperlink r:id="rId53" ref="B55"/>
    <hyperlink r:id="rId54" ref="B56"/>
    <hyperlink r:id="rId55" ref="B57"/>
    <hyperlink r:id="rId56" ref="B58"/>
    <hyperlink r:id="rId57" ref="B59"/>
    <hyperlink r:id="rId58" ref="B60"/>
    <hyperlink r:id="rId59" ref="B61"/>
    <hyperlink r:id="rId60" ref="B62"/>
    <hyperlink r:id="rId61" ref="B63"/>
    <hyperlink r:id="rId62" ref="B64"/>
    <hyperlink r:id="rId63" ref="B65"/>
    <hyperlink r:id="rId64" ref="B66"/>
    <hyperlink r:id="rId65" ref="B67"/>
    <hyperlink r:id="rId66" ref="B68"/>
    <hyperlink r:id="rId67" ref="B69"/>
    <hyperlink r:id="rId68" ref="B70"/>
    <hyperlink r:id="rId69" ref="B71"/>
    <hyperlink r:id="rId70" ref="B72"/>
    <hyperlink r:id="rId71" ref="B73"/>
    <hyperlink r:id="rId72" ref="B74"/>
    <hyperlink r:id="rId73" ref="B75"/>
    <hyperlink r:id="rId74" ref="B76"/>
    <hyperlink r:id="rId75" ref="B77"/>
    <hyperlink r:id="rId76" ref="B78"/>
    <hyperlink r:id="rId77" ref="B79"/>
    <hyperlink r:id="rId78" ref="B80"/>
    <hyperlink r:id="rId79" ref="B81"/>
    <hyperlink r:id="rId80" ref="B82"/>
    <hyperlink r:id="rId81" ref="B83"/>
    <hyperlink r:id="rId82" ref="B84"/>
    <hyperlink r:id="rId83" ref="B85"/>
    <hyperlink r:id="rId84" ref="B86"/>
    <hyperlink r:id="rId85" ref="B88"/>
    <hyperlink r:id="rId86" ref="B90"/>
    <hyperlink r:id="rId87" ref="B92"/>
    <hyperlink r:id="rId88" ref="B94"/>
    <hyperlink r:id="rId89" ref="B96"/>
    <hyperlink r:id="rId90" ref="B98"/>
    <hyperlink r:id="rId91" ref="B100"/>
    <hyperlink r:id="rId92" ref="B102"/>
    <hyperlink r:id="rId93" ref="B104"/>
    <hyperlink r:id="rId94" ref="B106"/>
  </hyperlinks>
  <printOptions/>
  <pageMargins bottom="0.7480314960629921" footer="0.0" header="0.0" left="0.7086614173228347" right="0.7086614173228347" top="0.7480314960629921"/>
  <pageSetup paperSize="9" orientation="landscape"/>
  <drawing r:id="rId95"/>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00000"/>
    <pageSetUpPr/>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0"/>
  <cols>
    <col customWidth="1" min="1" max="1" width="11.38"/>
    <col customWidth="1" min="2" max="2" width="37.25"/>
    <col customWidth="1" min="3" max="3" width="21.13"/>
    <col customWidth="1" min="4" max="4" width="12.75"/>
    <col customWidth="1" min="5" max="5" width="11.38"/>
    <col customWidth="1" min="6" max="6" width="8.25"/>
    <col customWidth="1" min="7" max="7" width="10.88"/>
    <col customWidth="1" min="8" max="8" width="10.38"/>
    <col customWidth="1" min="9" max="9" width="11.38"/>
    <col customWidth="1" min="10" max="10" width="9.38"/>
    <col customWidth="1" min="11" max="11" width="7.88"/>
    <col customWidth="1" min="12" max="12" width="10.88"/>
    <col customWidth="1" min="13" max="13" width="8.25"/>
    <col customWidth="1" min="14" max="14" width="11.38"/>
    <col customWidth="1" min="15" max="15" width="8.75"/>
    <col customWidth="1" min="16" max="16" width="9.25"/>
    <col customWidth="1" min="17" max="17" width="8.88"/>
    <col customWidth="1" min="18" max="18" width="7.38"/>
    <col customWidth="1" min="19" max="19" width="6.38"/>
    <col customWidth="1" min="20" max="20" width="5.75"/>
    <col customWidth="1" min="21" max="21" width="12.13"/>
    <col customWidth="1" min="22" max="23" width="9.38"/>
    <col customWidth="1" min="24" max="24" width="10.13"/>
    <col customWidth="1" min="25" max="25" width="12.0"/>
    <col customWidth="1" min="26" max="26" width="8.75"/>
    <col customWidth="1" min="27" max="31" width="11.38"/>
    <col customWidth="1" min="32" max="32" width="3.75"/>
    <col customWidth="1" min="33" max="65" width="11.38"/>
  </cols>
  <sheetData>
    <row r="1" ht="69.0" customHeight="1">
      <c r="B1" s="414"/>
      <c r="D1" s="362"/>
      <c r="E1" s="362"/>
      <c r="F1" s="362"/>
      <c r="G1" s="552" t="s">
        <v>868</v>
      </c>
      <c r="H1" s="64"/>
      <c r="I1" s="64"/>
      <c r="J1" s="64"/>
      <c r="K1" s="64"/>
      <c r="L1" s="64"/>
      <c r="M1" s="64"/>
      <c r="N1" s="64"/>
      <c r="O1" s="64"/>
      <c r="P1" s="64"/>
      <c r="Q1" s="64"/>
      <c r="R1" s="64"/>
      <c r="S1" s="64"/>
      <c r="T1" s="64"/>
      <c r="AX1" s="15"/>
      <c r="AY1" s="15"/>
      <c r="AZ1" s="15"/>
      <c r="BA1" s="15"/>
      <c r="BB1" s="15"/>
      <c r="BC1" s="15"/>
      <c r="BD1" s="15"/>
      <c r="BE1" s="15"/>
      <c r="BF1" s="15"/>
      <c r="BG1" s="15"/>
      <c r="BH1" s="15"/>
      <c r="BI1" s="15"/>
      <c r="BJ1" s="15"/>
      <c r="BK1" s="15"/>
      <c r="BL1" s="15"/>
      <c r="BM1" s="15"/>
    </row>
    <row r="2" ht="57.75" customHeight="1">
      <c r="A2" s="65" t="s">
        <v>18</v>
      </c>
      <c r="B2" s="65" t="s">
        <v>82</v>
      </c>
      <c r="C2" s="65" t="s">
        <v>83</v>
      </c>
      <c r="D2" s="292" t="s">
        <v>85</v>
      </c>
      <c r="E2" s="292" t="s">
        <v>86</v>
      </c>
      <c r="F2" s="430" t="s">
        <v>87</v>
      </c>
      <c r="G2" s="67" t="s">
        <v>88</v>
      </c>
      <c r="H2" s="68" t="s">
        <v>89</v>
      </c>
      <c r="I2" s="69" t="s">
        <v>90</v>
      </c>
      <c r="J2" s="293" t="s">
        <v>91</v>
      </c>
      <c r="K2" s="71" t="s">
        <v>869</v>
      </c>
      <c r="L2" s="72" t="s">
        <v>93</v>
      </c>
      <c r="M2" s="73" t="s">
        <v>94</v>
      </c>
      <c r="N2" s="553" t="s">
        <v>870</v>
      </c>
      <c r="O2" s="74" t="s">
        <v>95</v>
      </c>
      <c r="P2" s="75" t="s">
        <v>96</v>
      </c>
      <c r="Q2" s="76" t="s">
        <v>97</v>
      </c>
      <c r="R2" s="77" t="s">
        <v>98</v>
      </c>
      <c r="S2" s="223" t="s">
        <v>224</v>
      </c>
      <c r="T2" s="78" t="s">
        <v>871</v>
      </c>
      <c r="U2" s="79" t="s">
        <v>100</v>
      </c>
      <c r="V2" s="79" t="s">
        <v>19</v>
      </c>
      <c r="W2" s="79" t="s">
        <v>101</v>
      </c>
      <c r="X2" s="46" t="s">
        <v>228</v>
      </c>
      <c r="Y2" s="46" t="s">
        <v>230</v>
      </c>
      <c r="AA2" s="432" t="s">
        <v>79</v>
      </c>
      <c r="AB2" s="432" t="s">
        <v>872</v>
      </c>
      <c r="AC2" s="432" t="s">
        <v>64</v>
      </c>
      <c r="AD2" s="432" t="s">
        <v>67</v>
      </c>
      <c r="AE2" s="432" t="s">
        <v>68</v>
      </c>
      <c r="AF2" s="80"/>
      <c r="AG2" s="432" t="s">
        <v>79</v>
      </c>
      <c r="AH2" s="432" t="s">
        <v>872</v>
      </c>
      <c r="AI2" s="432" t="s">
        <v>64</v>
      </c>
      <c r="AJ2" s="432" t="s">
        <v>67</v>
      </c>
      <c r="AK2" s="432" t="s">
        <v>68</v>
      </c>
      <c r="AL2" s="80"/>
      <c r="AM2" s="82" t="s">
        <v>70</v>
      </c>
      <c r="AN2" s="82" t="s">
        <v>71</v>
      </c>
      <c r="AO2" s="82" t="s">
        <v>72</v>
      </c>
      <c r="AP2" s="82" t="s">
        <v>73</v>
      </c>
      <c r="AQ2" s="82" t="s">
        <v>74</v>
      </c>
      <c r="AR2" s="82" t="s">
        <v>75</v>
      </c>
      <c r="AS2" s="82" t="s">
        <v>76</v>
      </c>
      <c r="AT2" s="83"/>
      <c r="AU2" s="80"/>
      <c r="AV2" s="80"/>
      <c r="AW2" s="80"/>
      <c r="AX2" s="80"/>
      <c r="AY2" s="80"/>
      <c r="AZ2" s="80"/>
      <c r="BA2" s="80"/>
      <c r="BB2" s="80"/>
      <c r="BC2" s="80"/>
      <c r="BD2" s="80"/>
      <c r="BE2" s="80"/>
      <c r="BF2" s="80"/>
      <c r="BG2" s="80"/>
      <c r="BH2" s="80"/>
      <c r="BI2" s="80"/>
      <c r="BJ2" s="80"/>
      <c r="BK2" s="80"/>
      <c r="BL2" s="80"/>
      <c r="BM2" s="80"/>
    </row>
    <row r="3" ht="12.75" customHeight="1">
      <c r="A3" s="554" t="s">
        <v>873</v>
      </c>
      <c r="B3" s="110" t="s">
        <v>874</v>
      </c>
      <c r="C3" s="86" t="s">
        <v>875</v>
      </c>
      <c r="D3" s="86" t="s">
        <v>242</v>
      </c>
      <c r="E3" s="168">
        <v>31.0</v>
      </c>
      <c r="F3" s="555">
        <v>1090.0</v>
      </c>
      <c r="G3" s="56"/>
      <c r="H3" s="56"/>
      <c r="I3" s="56"/>
      <c r="J3" s="56"/>
      <c r="K3" s="56"/>
      <c r="L3" s="95"/>
      <c r="M3" s="56"/>
      <c r="N3" s="56"/>
      <c r="O3" s="56"/>
      <c r="P3" s="56"/>
      <c r="Q3" s="56"/>
      <c r="R3" s="56"/>
      <c r="S3" s="56"/>
      <c r="T3" s="56"/>
      <c r="U3" s="556">
        <f t="shared" ref="U3:U10" si="2">SUM(G3:T3)*F3</f>
        <v>0</v>
      </c>
      <c r="V3" s="56">
        <f t="shared" ref="V3:V10" si="3">SUM(G3:T3)*E3</f>
        <v>0</v>
      </c>
      <c r="W3" s="56">
        <f t="shared" ref="W3:W10" si="4">SUM(G3:T3)</f>
        <v>0</v>
      </c>
      <c r="X3" s="56">
        <f>W3*11</f>
        <v>0</v>
      </c>
      <c r="Y3" s="56">
        <f>W3*20</f>
        <v>0</v>
      </c>
      <c r="AA3" s="56">
        <v>11.0</v>
      </c>
      <c r="AB3" s="56">
        <v>20.0</v>
      </c>
      <c r="AC3" s="56">
        <v>11.0</v>
      </c>
      <c r="AD3" s="56">
        <v>20.0</v>
      </c>
      <c r="AE3" s="56">
        <v>40.0</v>
      </c>
      <c r="AG3" s="56">
        <f t="shared" ref="AG3:AK3" si="1">$W3*AA3</f>
        <v>0</v>
      </c>
      <c r="AH3" s="56">
        <f t="shared" si="1"/>
        <v>0</v>
      </c>
      <c r="AI3" s="56">
        <f t="shared" si="1"/>
        <v>0</v>
      </c>
      <c r="AJ3" s="56">
        <f t="shared" si="1"/>
        <v>0</v>
      </c>
      <c r="AK3" s="56">
        <f t="shared" si="1"/>
        <v>0</v>
      </c>
    </row>
    <row r="4" ht="12.75" customHeight="1">
      <c r="A4" s="107"/>
      <c r="B4" s="110" t="s">
        <v>876</v>
      </c>
      <c r="C4" s="86" t="s">
        <v>875</v>
      </c>
      <c r="D4" s="86" t="s">
        <v>242</v>
      </c>
      <c r="E4" s="168">
        <v>20.0</v>
      </c>
      <c r="F4" s="555">
        <v>678.0</v>
      </c>
      <c r="G4" s="56"/>
      <c r="H4" s="56"/>
      <c r="I4" s="56"/>
      <c r="J4" s="56"/>
      <c r="K4" s="56"/>
      <c r="L4" s="95"/>
      <c r="M4" s="56"/>
      <c r="N4" s="56"/>
      <c r="O4" s="56"/>
      <c r="P4" s="56"/>
      <c r="Q4" s="56"/>
      <c r="R4" s="56"/>
      <c r="S4" s="56"/>
      <c r="T4" s="56"/>
      <c r="U4" s="556">
        <f t="shared" si="2"/>
        <v>0</v>
      </c>
      <c r="V4" s="56">
        <f t="shared" si="3"/>
        <v>0</v>
      </c>
      <c r="W4" s="56">
        <f t="shared" si="4"/>
        <v>0</v>
      </c>
      <c r="X4" s="56">
        <f>W4*8</f>
        <v>0</v>
      </c>
      <c r="Y4" s="56">
        <f>W4*12</f>
        <v>0</v>
      </c>
      <c r="AA4" s="56">
        <v>8.0</v>
      </c>
      <c r="AB4" s="56">
        <v>12.0</v>
      </c>
      <c r="AC4" s="56">
        <v>8.0</v>
      </c>
      <c r="AD4" s="56">
        <v>12.0</v>
      </c>
      <c r="AE4" s="56">
        <v>24.0</v>
      </c>
      <c r="AG4" s="56">
        <f t="shared" ref="AG4:AK4" si="5">$W4*AA4</f>
        <v>0</v>
      </c>
      <c r="AH4" s="56">
        <f t="shared" si="5"/>
        <v>0</v>
      </c>
      <c r="AI4" s="56">
        <f t="shared" si="5"/>
        <v>0</v>
      </c>
      <c r="AJ4" s="56">
        <f t="shared" si="5"/>
        <v>0</v>
      </c>
      <c r="AK4" s="56">
        <f t="shared" si="5"/>
        <v>0</v>
      </c>
    </row>
    <row r="5" ht="12.75" customHeight="1">
      <c r="A5" s="107"/>
      <c r="B5" s="110" t="s">
        <v>877</v>
      </c>
      <c r="C5" s="86" t="s">
        <v>75</v>
      </c>
      <c r="D5" s="86" t="s">
        <v>878</v>
      </c>
      <c r="E5" s="168">
        <v>1.0</v>
      </c>
      <c r="F5" s="555">
        <v>55.0</v>
      </c>
      <c r="G5" s="56"/>
      <c r="H5" s="56"/>
      <c r="I5" s="56"/>
      <c r="J5" s="56"/>
      <c r="K5" s="56"/>
      <c r="L5" s="95"/>
      <c r="M5" s="56"/>
      <c r="N5" s="56"/>
      <c r="O5" s="56"/>
      <c r="P5" s="56"/>
      <c r="Q5" s="56"/>
      <c r="R5" s="56"/>
      <c r="S5" s="56"/>
      <c r="T5" s="56"/>
      <c r="U5" s="556">
        <f t="shared" si="2"/>
        <v>0</v>
      </c>
      <c r="V5" s="56">
        <f t="shared" si="3"/>
        <v>0</v>
      </c>
      <c r="W5" s="56">
        <f t="shared" si="4"/>
        <v>0</v>
      </c>
      <c r="X5" s="228"/>
      <c r="Y5" s="56">
        <f>W5*1</f>
        <v>0</v>
      </c>
      <c r="AA5" s="56"/>
      <c r="AB5" s="56">
        <v>1.0</v>
      </c>
      <c r="AC5" s="56"/>
      <c r="AD5" s="56">
        <v>1.0</v>
      </c>
      <c r="AE5" s="56">
        <v>2.0</v>
      </c>
      <c r="AG5" s="56">
        <f t="shared" ref="AG5:AK5" si="6">$W5*AA5</f>
        <v>0</v>
      </c>
      <c r="AH5" s="56">
        <f t="shared" si="6"/>
        <v>0</v>
      </c>
      <c r="AI5" s="56">
        <f t="shared" si="6"/>
        <v>0</v>
      </c>
      <c r="AJ5" s="56">
        <f t="shared" si="6"/>
        <v>0</v>
      </c>
      <c r="AK5" s="56">
        <f t="shared" si="6"/>
        <v>0</v>
      </c>
    </row>
    <row r="6" ht="12.75" customHeight="1">
      <c r="A6" s="107"/>
      <c r="B6" s="110" t="s">
        <v>879</v>
      </c>
      <c r="C6" s="86" t="s">
        <v>72</v>
      </c>
      <c r="D6" s="86" t="s">
        <v>153</v>
      </c>
      <c r="E6" s="168">
        <v>1.0</v>
      </c>
      <c r="F6" s="555">
        <v>4.0</v>
      </c>
      <c r="G6" s="56"/>
      <c r="H6" s="56"/>
      <c r="I6" s="56"/>
      <c r="J6" s="56"/>
      <c r="K6" s="56"/>
      <c r="L6" s="95"/>
      <c r="M6" s="56"/>
      <c r="N6" s="56"/>
      <c r="O6" s="56"/>
      <c r="P6" s="56"/>
      <c r="Q6" s="56"/>
      <c r="R6" s="56"/>
      <c r="S6" s="56"/>
      <c r="T6" s="56"/>
      <c r="U6" s="556">
        <f t="shared" si="2"/>
        <v>0</v>
      </c>
      <c r="V6" s="56">
        <f t="shared" si="3"/>
        <v>0</v>
      </c>
      <c r="W6" s="56">
        <f t="shared" si="4"/>
        <v>0</v>
      </c>
      <c r="X6" s="56">
        <f>W6*1</f>
        <v>0</v>
      </c>
      <c r="Y6" s="56"/>
      <c r="AA6" s="56">
        <v>1.0</v>
      </c>
      <c r="AB6" s="56"/>
      <c r="AC6" s="56">
        <v>1.0</v>
      </c>
      <c r="AD6" s="56"/>
      <c r="AE6" s="56"/>
      <c r="AG6" s="56">
        <f t="shared" ref="AG6:AK6" si="7">$W6*AA6</f>
        <v>0</v>
      </c>
      <c r="AH6" s="56">
        <f t="shared" si="7"/>
        <v>0</v>
      </c>
      <c r="AI6" s="56">
        <f t="shared" si="7"/>
        <v>0</v>
      </c>
      <c r="AJ6" s="56">
        <f t="shared" si="7"/>
        <v>0</v>
      </c>
      <c r="AK6" s="56">
        <f t="shared" si="7"/>
        <v>0</v>
      </c>
    </row>
    <row r="7" ht="12.75" customHeight="1">
      <c r="A7" s="107"/>
      <c r="B7" s="110" t="s">
        <v>880</v>
      </c>
      <c r="C7" s="86" t="s">
        <v>875</v>
      </c>
      <c r="D7" s="86" t="s">
        <v>242</v>
      </c>
      <c r="E7" s="168">
        <v>31.0</v>
      </c>
      <c r="F7" s="555">
        <v>1090.0</v>
      </c>
      <c r="G7" s="557"/>
      <c r="H7" s="558"/>
      <c r="I7" s="109"/>
      <c r="J7" s="559"/>
      <c r="K7" s="530"/>
      <c r="L7" s="95"/>
      <c r="M7" s="560"/>
      <c r="N7" s="561"/>
      <c r="O7" s="56"/>
      <c r="P7" s="562"/>
      <c r="Q7" s="563"/>
      <c r="R7" s="564"/>
      <c r="S7" s="565"/>
      <c r="T7" s="566"/>
      <c r="U7" s="556">
        <f t="shared" si="2"/>
        <v>0</v>
      </c>
      <c r="V7" s="56">
        <f t="shared" si="3"/>
        <v>0</v>
      </c>
      <c r="W7" s="56">
        <f t="shared" si="4"/>
        <v>0</v>
      </c>
      <c r="X7" s="56">
        <f>W7*11</f>
        <v>0</v>
      </c>
      <c r="Y7" s="56">
        <f>W7*20</f>
        <v>0</v>
      </c>
      <c r="AA7" s="56">
        <v>11.0</v>
      </c>
      <c r="AB7" s="56">
        <v>20.0</v>
      </c>
      <c r="AC7" s="56">
        <v>11.0</v>
      </c>
      <c r="AD7" s="56">
        <v>20.0</v>
      </c>
      <c r="AE7" s="56">
        <v>40.0</v>
      </c>
      <c r="AG7" s="56">
        <f t="shared" ref="AG7:AK7" si="8">$W7*AA7</f>
        <v>0</v>
      </c>
      <c r="AH7" s="56">
        <f t="shared" si="8"/>
        <v>0</v>
      </c>
      <c r="AI7" s="56">
        <f t="shared" si="8"/>
        <v>0</v>
      </c>
      <c r="AJ7" s="56">
        <f t="shared" si="8"/>
        <v>0</v>
      </c>
      <c r="AK7" s="56">
        <f t="shared" si="8"/>
        <v>0</v>
      </c>
    </row>
    <row r="8" ht="12.75" customHeight="1">
      <c r="A8" s="107"/>
      <c r="B8" s="110" t="s">
        <v>881</v>
      </c>
      <c r="C8" s="86" t="s">
        <v>875</v>
      </c>
      <c r="D8" s="86" t="s">
        <v>242</v>
      </c>
      <c r="E8" s="168">
        <v>20.0</v>
      </c>
      <c r="F8" s="555">
        <v>678.0</v>
      </c>
      <c r="G8" s="557"/>
      <c r="H8" s="558"/>
      <c r="I8" s="109"/>
      <c r="J8" s="559"/>
      <c r="K8" s="530"/>
      <c r="L8" s="95"/>
      <c r="M8" s="560"/>
      <c r="N8" s="561"/>
      <c r="O8" s="56"/>
      <c r="P8" s="562"/>
      <c r="Q8" s="563"/>
      <c r="R8" s="564"/>
      <c r="S8" s="565"/>
      <c r="T8" s="566"/>
      <c r="U8" s="556">
        <f t="shared" si="2"/>
        <v>0</v>
      </c>
      <c r="V8" s="56">
        <f t="shared" si="3"/>
        <v>0</v>
      </c>
      <c r="W8" s="56">
        <f t="shared" si="4"/>
        <v>0</v>
      </c>
      <c r="X8" s="56">
        <f>W8*8</f>
        <v>0</v>
      </c>
      <c r="Y8" s="56">
        <f>W8*12</f>
        <v>0</v>
      </c>
      <c r="AA8" s="56">
        <v>8.0</v>
      </c>
      <c r="AB8" s="56">
        <v>12.0</v>
      </c>
      <c r="AC8" s="56">
        <v>8.0</v>
      </c>
      <c r="AD8" s="56">
        <v>12.0</v>
      </c>
      <c r="AE8" s="56">
        <v>24.0</v>
      </c>
      <c r="AG8" s="56">
        <f t="shared" ref="AG8:AK8" si="9">$W8*AA8</f>
        <v>0</v>
      </c>
      <c r="AH8" s="56">
        <f t="shared" si="9"/>
        <v>0</v>
      </c>
      <c r="AI8" s="56">
        <f t="shared" si="9"/>
        <v>0</v>
      </c>
      <c r="AJ8" s="56">
        <f t="shared" si="9"/>
        <v>0</v>
      </c>
      <c r="AK8" s="56">
        <f t="shared" si="9"/>
        <v>0</v>
      </c>
    </row>
    <row r="9" ht="12.75" customHeight="1">
      <c r="A9" s="107"/>
      <c r="B9" s="110" t="s">
        <v>882</v>
      </c>
      <c r="C9" s="86" t="s">
        <v>75</v>
      </c>
      <c r="D9" s="86" t="s">
        <v>878</v>
      </c>
      <c r="E9" s="168">
        <v>1.0</v>
      </c>
      <c r="F9" s="555">
        <v>55.0</v>
      </c>
      <c r="G9" s="557"/>
      <c r="H9" s="558"/>
      <c r="I9" s="109"/>
      <c r="J9" s="559"/>
      <c r="K9" s="530"/>
      <c r="L9" s="95"/>
      <c r="M9" s="560"/>
      <c r="N9" s="561"/>
      <c r="O9" s="56"/>
      <c r="P9" s="562"/>
      <c r="Q9" s="563"/>
      <c r="R9" s="564"/>
      <c r="S9" s="565"/>
      <c r="T9" s="566"/>
      <c r="U9" s="556">
        <f t="shared" si="2"/>
        <v>0</v>
      </c>
      <c r="V9" s="56">
        <f t="shared" si="3"/>
        <v>0</v>
      </c>
      <c r="W9" s="56">
        <f t="shared" si="4"/>
        <v>0</v>
      </c>
      <c r="X9" s="228"/>
      <c r="Y9" s="56">
        <f>W9*1</f>
        <v>0</v>
      </c>
      <c r="AA9" s="56"/>
      <c r="AB9" s="56">
        <v>1.0</v>
      </c>
      <c r="AC9" s="56"/>
      <c r="AD9" s="56">
        <v>1.0</v>
      </c>
      <c r="AE9" s="56">
        <v>2.0</v>
      </c>
      <c r="AG9" s="56">
        <f t="shared" ref="AG9:AK9" si="10">$W9*AA9</f>
        <v>0</v>
      </c>
      <c r="AH9" s="56">
        <f t="shared" si="10"/>
        <v>0</v>
      </c>
      <c r="AI9" s="56">
        <f t="shared" si="10"/>
        <v>0</v>
      </c>
      <c r="AJ9" s="56">
        <f t="shared" si="10"/>
        <v>0</v>
      </c>
      <c r="AK9" s="56">
        <f t="shared" si="10"/>
        <v>0</v>
      </c>
    </row>
    <row r="10" ht="12.75" customHeight="1">
      <c r="A10" s="112"/>
      <c r="B10" s="110" t="s">
        <v>883</v>
      </c>
      <c r="C10" s="86" t="s">
        <v>72</v>
      </c>
      <c r="D10" s="86" t="s">
        <v>153</v>
      </c>
      <c r="E10" s="168">
        <v>1.0</v>
      </c>
      <c r="F10" s="567">
        <v>4.0</v>
      </c>
      <c r="G10" s="568"/>
      <c r="H10" s="569"/>
      <c r="I10" s="149"/>
      <c r="J10" s="570"/>
      <c r="K10" s="571"/>
      <c r="L10" s="152"/>
      <c r="M10" s="572"/>
      <c r="N10" s="573"/>
      <c r="O10" s="58"/>
      <c r="P10" s="574"/>
      <c r="Q10" s="575"/>
      <c r="R10" s="576"/>
      <c r="S10" s="577"/>
      <c r="T10" s="578"/>
      <c r="U10" s="556">
        <f t="shared" si="2"/>
        <v>0</v>
      </c>
      <c r="V10" s="56">
        <f t="shared" si="3"/>
        <v>0</v>
      </c>
      <c r="W10" s="56">
        <f t="shared" si="4"/>
        <v>0</v>
      </c>
      <c r="X10" s="56">
        <f>W10*1</f>
        <v>0</v>
      </c>
      <c r="Y10" s="56"/>
      <c r="AA10" s="56">
        <v>1.0</v>
      </c>
      <c r="AB10" s="56"/>
      <c r="AC10" s="56">
        <v>1.0</v>
      </c>
      <c r="AD10" s="56"/>
      <c r="AE10" s="56"/>
      <c r="AG10" s="56">
        <f t="shared" ref="AG10:AK10" si="11">$W10*AA10</f>
        <v>0</v>
      </c>
      <c r="AH10" s="56">
        <f t="shared" si="11"/>
        <v>0</v>
      </c>
      <c r="AI10" s="56">
        <f t="shared" si="11"/>
        <v>0</v>
      </c>
      <c r="AJ10" s="56">
        <f t="shared" si="11"/>
        <v>0</v>
      </c>
      <c r="AK10" s="56">
        <f t="shared" si="11"/>
        <v>0</v>
      </c>
    </row>
    <row r="11" ht="12.75" customHeight="1">
      <c r="B11" s="579"/>
      <c r="C11" s="579"/>
      <c r="E11" s="580"/>
      <c r="F11" s="581" t="s">
        <v>884</v>
      </c>
      <c r="G11" s="200">
        <f t="shared" ref="G11:Y11" si="12">SUM(G3:G10)</f>
        <v>0</v>
      </c>
      <c r="H11" s="200">
        <f t="shared" si="12"/>
        <v>0</v>
      </c>
      <c r="I11" s="200">
        <f t="shared" si="12"/>
        <v>0</v>
      </c>
      <c r="J11" s="200">
        <f t="shared" si="12"/>
        <v>0</v>
      </c>
      <c r="K11" s="200">
        <f t="shared" si="12"/>
        <v>0</v>
      </c>
      <c r="L11" s="200">
        <f t="shared" si="12"/>
        <v>0</v>
      </c>
      <c r="M11" s="200">
        <f t="shared" si="12"/>
        <v>0</v>
      </c>
      <c r="N11" s="200">
        <f t="shared" si="12"/>
        <v>0</v>
      </c>
      <c r="O11" s="200">
        <f t="shared" si="12"/>
        <v>0</v>
      </c>
      <c r="P11" s="200">
        <f t="shared" si="12"/>
        <v>0</v>
      </c>
      <c r="Q11" s="200">
        <f t="shared" si="12"/>
        <v>0</v>
      </c>
      <c r="R11" s="200">
        <f t="shared" si="12"/>
        <v>0</v>
      </c>
      <c r="S11" s="200">
        <f t="shared" si="12"/>
        <v>0</v>
      </c>
      <c r="T11" s="200">
        <f t="shared" si="12"/>
        <v>0</v>
      </c>
      <c r="U11" s="582">
        <f t="shared" si="12"/>
        <v>0</v>
      </c>
      <c r="V11" s="583">
        <f t="shared" si="12"/>
        <v>0</v>
      </c>
      <c r="W11" s="583">
        <f t="shared" si="12"/>
        <v>0</v>
      </c>
      <c r="X11" s="583">
        <f t="shared" si="12"/>
        <v>0</v>
      </c>
      <c r="Y11" s="583">
        <f t="shared" si="12"/>
        <v>0</v>
      </c>
      <c r="AG11" s="470">
        <f t="shared" ref="AG11:AK11" si="13">SUM(AG3:AG10)</f>
        <v>0</v>
      </c>
      <c r="AH11" s="470">
        <f t="shared" si="13"/>
        <v>0</v>
      </c>
      <c r="AI11" s="470">
        <f t="shared" si="13"/>
        <v>0</v>
      </c>
      <c r="AJ11" s="470">
        <f t="shared" si="13"/>
        <v>0</v>
      </c>
      <c r="AK11" s="470">
        <f t="shared" si="13"/>
        <v>0</v>
      </c>
    </row>
    <row r="12" ht="12.75" customHeight="1">
      <c r="AG12" s="15"/>
      <c r="AH12" s="15"/>
      <c r="AI12" s="15"/>
      <c r="AJ12" s="15"/>
      <c r="AK12" s="15"/>
    </row>
    <row r="13" ht="12.75" customHeight="1"/>
    <row r="14" ht="12.75" customHeight="1"/>
    <row r="15" ht="12.75" customHeight="1">
      <c r="B15" s="584" t="s">
        <v>885</v>
      </c>
      <c r="C15" s="13"/>
      <c r="G15" s="585" t="s">
        <v>886</v>
      </c>
      <c r="H15" s="13"/>
      <c r="I15" s="13"/>
      <c r="J15" s="13"/>
      <c r="K15" s="13"/>
      <c r="L15" s="13"/>
      <c r="M15" s="13"/>
      <c r="N15" s="13"/>
      <c r="O15" s="13"/>
      <c r="P15" s="13"/>
      <c r="Q15" s="13"/>
      <c r="R15" s="13"/>
      <c r="S15" s="13"/>
      <c r="T15" s="13"/>
      <c r="X15" s="585" t="s">
        <v>887</v>
      </c>
      <c r="Y15" s="13"/>
      <c r="Z15" s="14"/>
    </row>
    <row r="16" ht="12.75" customHeight="1">
      <c r="AK16" s="340"/>
      <c r="AL16" s="340"/>
      <c r="AM16" s="340"/>
      <c r="AN16" s="340"/>
      <c r="AO16" s="340"/>
      <c r="AP16" s="340"/>
      <c r="AQ16" s="340"/>
      <c r="AR16" s="340"/>
      <c r="AS16" s="340"/>
      <c r="AT16" s="340"/>
      <c r="AU16" s="340"/>
      <c r="AV16" s="340"/>
      <c r="AW16" s="340"/>
      <c r="AX16" s="340"/>
      <c r="AY16" s="340"/>
      <c r="AZ16" s="340"/>
      <c r="BA16" s="340"/>
      <c r="BB16" s="340"/>
      <c r="BC16" s="340"/>
      <c r="BD16" s="340"/>
    </row>
    <row r="17" ht="43.5" customHeight="1">
      <c r="B17" s="586" t="s">
        <v>218</v>
      </c>
      <c r="C17" s="286">
        <f>U11</f>
        <v>0</v>
      </c>
      <c r="G17" s="67" t="s">
        <v>88</v>
      </c>
      <c r="H17" s="68" t="s">
        <v>89</v>
      </c>
      <c r="I17" s="69" t="s">
        <v>90</v>
      </c>
      <c r="J17" s="293" t="s">
        <v>91</v>
      </c>
      <c r="K17" s="71" t="s">
        <v>92</v>
      </c>
      <c r="L17" s="72" t="s">
        <v>93</v>
      </c>
      <c r="M17" s="73" t="s">
        <v>94</v>
      </c>
      <c r="N17" s="553" t="s">
        <v>870</v>
      </c>
      <c r="O17" s="74" t="s">
        <v>95</v>
      </c>
      <c r="P17" s="75" t="s">
        <v>96</v>
      </c>
      <c r="Q17" s="76" t="s">
        <v>97</v>
      </c>
      <c r="R17" s="77" t="s">
        <v>98</v>
      </c>
      <c r="S17" s="223" t="s">
        <v>224</v>
      </c>
      <c r="T17" s="78" t="s">
        <v>99</v>
      </c>
      <c r="U17" s="359" t="s">
        <v>77</v>
      </c>
      <c r="X17" s="49" t="s">
        <v>104</v>
      </c>
      <c r="Y17" s="49" t="s">
        <v>107</v>
      </c>
      <c r="Z17" s="49" t="s">
        <v>77</v>
      </c>
      <c r="AK17" s="340"/>
      <c r="AL17" s="340"/>
      <c r="AM17" s="340"/>
      <c r="AN17" s="340"/>
      <c r="AO17" s="340"/>
      <c r="AP17" s="340"/>
      <c r="AQ17" s="340"/>
      <c r="AR17" s="340"/>
      <c r="AS17" s="340"/>
      <c r="AT17" s="340"/>
      <c r="AU17" s="340"/>
      <c r="AV17" s="340"/>
      <c r="AW17" s="340"/>
      <c r="AX17" s="340"/>
      <c r="AY17" s="340"/>
      <c r="AZ17" s="340"/>
      <c r="BA17" s="340"/>
      <c r="BB17" s="340"/>
      <c r="BC17" s="340"/>
      <c r="BD17" s="340"/>
    </row>
    <row r="18" ht="12.75" customHeight="1">
      <c r="B18" s="215" t="s">
        <v>220</v>
      </c>
      <c r="C18" s="286">
        <f>C17*1.2</f>
        <v>0</v>
      </c>
      <c r="G18" s="211">
        <f t="shared" ref="G18:T18" si="14">SUMPRODUCT($E$3:$E$10,G3:G10)</f>
        <v>0</v>
      </c>
      <c r="H18" s="211">
        <f t="shared" si="14"/>
        <v>0</v>
      </c>
      <c r="I18" s="211">
        <f t="shared" si="14"/>
        <v>0</v>
      </c>
      <c r="J18" s="211">
        <f t="shared" si="14"/>
        <v>0</v>
      </c>
      <c r="K18" s="211">
        <f t="shared" si="14"/>
        <v>0</v>
      </c>
      <c r="L18" s="211">
        <f t="shared" si="14"/>
        <v>0</v>
      </c>
      <c r="M18" s="211">
        <f t="shared" si="14"/>
        <v>0</v>
      </c>
      <c r="N18" s="211">
        <f t="shared" si="14"/>
        <v>0</v>
      </c>
      <c r="O18" s="211">
        <f t="shared" si="14"/>
        <v>0</v>
      </c>
      <c r="P18" s="211">
        <f t="shared" si="14"/>
        <v>0</v>
      </c>
      <c r="Q18" s="211">
        <f t="shared" si="14"/>
        <v>0</v>
      </c>
      <c r="R18" s="211">
        <f t="shared" si="14"/>
        <v>0</v>
      </c>
      <c r="S18" s="211">
        <f t="shared" si="14"/>
        <v>0</v>
      </c>
      <c r="T18" s="211">
        <f t="shared" si="14"/>
        <v>0</v>
      </c>
      <c r="U18" s="209">
        <f>SUM(G18:T18)</f>
        <v>0</v>
      </c>
      <c r="X18" s="587">
        <f t="shared" ref="X18:Y18" si="15">SUM(X11)</f>
        <v>0</v>
      </c>
      <c r="Y18" s="587">
        <f t="shared" si="15"/>
        <v>0</v>
      </c>
      <c r="Z18" s="587">
        <f>SUM(X18:Y18)</f>
        <v>0</v>
      </c>
      <c r="AK18" s="340"/>
      <c r="AL18" s="340"/>
      <c r="AM18" s="340"/>
      <c r="AN18" s="340"/>
      <c r="AO18" s="340"/>
      <c r="AP18" s="340"/>
      <c r="AQ18" s="340"/>
      <c r="AR18" s="340"/>
      <c r="AS18" s="340"/>
      <c r="AT18" s="340"/>
      <c r="AU18" s="340"/>
      <c r="AV18" s="340"/>
      <c r="AW18" s="340"/>
      <c r="AX18" s="340"/>
      <c r="AY18" s="340"/>
      <c r="AZ18" s="340"/>
      <c r="BA18" s="340"/>
      <c r="BB18" s="340"/>
      <c r="BC18" s="340"/>
      <c r="BD18" s="340"/>
    </row>
    <row r="19" ht="12.75" customHeight="1">
      <c r="B19" s="215" t="s">
        <v>221</v>
      </c>
      <c r="C19" s="288">
        <f>V11</f>
        <v>0</v>
      </c>
      <c r="G19" s="341">
        <f t="shared" ref="G19:U19" si="16">IFERROR(G18/$U$18,0)</f>
        <v>0</v>
      </c>
      <c r="H19" s="341">
        <f t="shared" si="16"/>
        <v>0</v>
      </c>
      <c r="I19" s="341">
        <f t="shared" si="16"/>
        <v>0</v>
      </c>
      <c r="J19" s="341">
        <f t="shared" si="16"/>
        <v>0</v>
      </c>
      <c r="K19" s="341">
        <f t="shared" si="16"/>
        <v>0</v>
      </c>
      <c r="L19" s="341">
        <f t="shared" si="16"/>
        <v>0</v>
      </c>
      <c r="M19" s="341">
        <f t="shared" si="16"/>
        <v>0</v>
      </c>
      <c r="N19" s="341">
        <f t="shared" si="16"/>
        <v>0</v>
      </c>
      <c r="O19" s="341">
        <f t="shared" si="16"/>
        <v>0</v>
      </c>
      <c r="P19" s="341">
        <f t="shared" si="16"/>
        <v>0</v>
      </c>
      <c r="Q19" s="341">
        <f t="shared" si="16"/>
        <v>0</v>
      </c>
      <c r="R19" s="341">
        <f t="shared" si="16"/>
        <v>0</v>
      </c>
      <c r="S19" s="341">
        <f t="shared" si="16"/>
        <v>0</v>
      </c>
      <c r="T19" s="341">
        <f t="shared" si="16"/>
        <v>0</v>
      </c>
      <c r="U19" s="588">
        <f t="shared" si="16"/>
        <v>0</v>
      </c>
      <c r="X19" s="342">
        <f t="shared" ref="X19:Z19" si="17">IFERROR(X18/$Z$18,0)</f>
        <v>0</v>
      </c>
      <c r="Y19" s="342">
        <f t="shared" si="17"/>
        <v>0</v>
      </c>
      <c r="Z19" s="342">
        <f t="shared" si="17"/>
        <v>0</v>
      </c>
      <c r="AK19" s="340"/>
      <c r="AL19" s="340"/>
      <c r="AM19" s="340"/>
      <c r="AN19" s="340"/>
      <c r="AO19" s="340"/>
      <c r="AP19" s="340"/>
      <c r="AQ19" s="340"/>
      <c r="AR19" s="340"/>
      <c r="AS19" s="340"/>
      <c r="AT19" s="340"/>
      <c r="AU19" s="340"/>
      <c r="AV19" s="340"/>
      <c r="AW19" s="340"/>
      <c r="AX19" s="340"/>
      <c r="AY19" s="340"/>
      <c r="AZ19" s="340"/>
      <c r="BA19" s="340"/>
      <c r="BB19" s="340"/>
      <c r="BC19" s="340"/>
      <c r="BD19" s="340"/>
    </row>
    <row r="20" ht="12.75" customHeight="1"/>
    <row r="21" ht="12.75" customHeight="1">
      <c r="G21" s="589" t="s">
        <v>78</v>
      </c>
      <c r="H21" s="218"/>
      <c r="I21" s="218"/>
      <c r="J21" s="55"/>
    </row>
    <row r="22" ht="12.75" customHeight="1">
      <c r="G22" s="590" t="s">
        <v>26</v>
      </c>
      <c r="H22" s="590" t="s">
        <v>872</v>
      </c>
      <c r="I22" s="590" t="s">
        <v>64</v>
      </c>
      <c r="J22" s="590" t="s">
        <v>68</v>
      </c>
    </row>
    <row r="23" ht="12.75" customHeight="1">
      <c r="G23" s="57">
        <f t="shared" ref="G23:I23" si="18">AG11</f>
        <v>0</v>
      </c>
      <c r="H23" s="57">
        <f t="shared" si="18"/>
        <v>0</v>
      </c>
      <c r="I23" s="57">
        <f t="shared" si="18"/>
        <v>0</v>
      </c>
      <c r="J23" s="57">
        <f>AK11</f>
        <v>0</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6">
    <mergeCell ref="G1:T1"/>
    <mergeCell ref="A3:A10"/>
    <mergeCell ref="B15:C15"/>
    <mergeCell ref="G15:T15"/>
    <mergeCell ref="X15:Z15"/>
    <mergeCell ref="G21:J21"/>
  </mergeCells>
  <hyperlinks>
    <hyperlink r:id="rId1" ref="B3"/>
    <hyperlink r:id="rId2" ref="B4"/>
    <hyperlink r:id="rId3" ref="B5"/>
    <hyperlink r:id="rId4" ref="B6"/>
    <hyperlink r:id="rId5" ref="B7"/>
    <hyperlink r:id="rId6" ref="B8"/>
    <hyperlink r:id="rId7" ref="B9"/>
    <hyperlink r:id="rId8" ref="B10"/>
  </hyperlinks>
  <printOptions/>
  <pageMargins bottom="0.75" footer="0.0" header="0.0" left="0.7" right="0.7" top="0.75"/>
  <pageSetup paperSize="9" orientation="portrait"/>
  <drawing r:id="rId9"/>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2020-07-27T10:02:20Z</dcterms:created>
  <dc:creator>Gestion</dc:creator>
</cp:coreProperties>
</file>