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HOLD BUY Sheet" sheetId="1" r:id="rId4"/>
    <sheet state="visible" name="VOLUME BUY Sheet" sheetId="2" r:id="rId5"/>
    <sheet state="visible" name="KASTLINE FIBERGLASS BUY Sheet" sheetId="3" r:id="rId6"/>
    <sheet state="hidden" name="Exchange Rate" sheetId="4" r:id="rId7"/>
    <sheet state="visible" name="ORDER SUMMARY Sheet" sheetId="5" r:id="rId8"/>
  </sheets>
  <definedNames/>
  <calcPr/>
  <extLst>
    <ext uri="GoogleSheetsCustomDataVersion2">
      <go:sheetsCustomData xmlns:go="http://customooxmlschemas.google.com/" r:id="rId9" roundtripDataChecksum="OW2D1RoQ1nmhxL7kHdD7OhmRAGoYVK/2iean02M0Kpc="/>
    </ext>
  </extLst>
</workbook>
</file>

<file path=xl/sharedStrings.xml><?xml version="1.0" encoding="utf-8"?>
<sst xmlns="http://schemas.openxmlformats.org/spreadsheetml/2006/main" count="691" uniqueCount="342">
  <si>
    <t>PUSHER, LLC</t>
  </si>
  <si>
    <t>Ship to:</t>
  </si>
  <si>
    <t>CUSTOMER NAME:</t>
  </si>
  <si>
    <t>EMAIL back to:</t>
  </si>
  <si>
    <t>info@plasticfantasticshop.ch</t>
  </si>
  <si>
    <t>ORDER FORM</t>
  </si>
  <si>
    <t>ADDRESS LINE 1:</t>
  </si>
  <si>
    <t>Contact:</t>
  </si>
  <si>
    <t>ADDRESS LINE 2:</t>
  </si>
  <si>
    <t>HOW TO COMPLETE THIS ORDER FORM:</t>
  </si>
  <si>
    <t>Position:</t>
  </si>
  <si>
    <t>CITY:</t>
  </si>
  <si>
    <t>HOLDS:</t>
  </si>
  <si>
    <t>Type the Number of Sets you Want into the Cell that corresponds to</t>
  </si>
  <si>
    <t>P.O. #:</t>
  </si>
  <si>
    <t>STATE/PROVINCE/REGION:</t>
  </si>
  <si>
    <t>COLOR you want that aligns with the Set Style and Type of Hold</t>
  </si>
  <si>
    <t>MY EMAIL:</t>
  </si>
  <si>
    <t>ZIP/POSTAL CODE:</t>
  </si>
  <si>
    <t>COUNTRY:</t>
  </si>
  <si>
    <t>VOLUMES:</t>
  </si>
  <si>
    <t>Go to the VOLUMES BUY Sheet and follow the instructions provided</t>
  </si>
  <si>
    <t>Hide Col</t>
  </si>
  <si>
    <t>PHONE NUMBER.:</t>
  </si>
  <si>
    <t>THEN, TYPE IN YOUR NAME AND 'SHIP TO' INFORMATION.  EMAIL IT TO US.</t>
  </si>
  <si>
    <t>Nr Holds</t>
  </si>
  <si>
    <t>ID #</t>
  </si>
  <si>
    <t>RANGE DESCRIPTION</t>
  </si>
  <si>
    <t>Set Name</t>
  </si>
  <si>
    <t>Sub-   Set</t>
  </si>
  <si>
    <t>No. Holds / Set</t>
  </si>
  <si>
    <t>Set Order Qty.</t>
  </si>
  <si>
    <t>Unit RETAIL /Set USD</t>
  </si>
  <si>
    <t>Unit RETAIL /Set CHF</t>
  </si>
  <si>
    <t>EXTENDED RETAIL AMOUNT</t>
  </si>
  <si>
    <t>RED</t>
  </si>
  <si>
    <t>BLACK</t>
  </si>
  <si>
    <t>SKY BLUE</t>
  </si>
  <si>
    <t>ORANGE
US 14-01</t>
  </si>
  <si>
    <t>FLUORO ORANGE</t>
  </si>
  <si>
    <t>GREEN   US 16-09</t>
  </si>
  <si>
    <t>GREEN   16-16</t>
  </si>
  <si>
    <t>FLUORO GREEN</t>
  </si>
  <si>
    <t>PURPLE
US 07-13</t>
  </si>
  <si>
    <t>SIGNAL VIOLET</t>
  </si>
  <si>
    <t>BRIGHT YELLOW</t>
  </si>
  <si>
    <t>WHITE</t>
  </si>
  <si>
    <t>FLUORO PINK</t>
  </si>
  <si>
    <t>DT Joe`s Valley</t>
  </si>
  <si>
    <t>Screw-Ons</t>
  </si>
  <si>
    <t>Crimp Set</t>
  </si>
  <si>
    <t>Crimp Pockets</t>
  </si>
  <si>
    <t>2 finger pockets</t>
  </si>
  <si>
    <t>Large Pockets</t>
  </si>
  <si>
    <t>Large Pinch</t>
  </si>
  <si>
    <t>Incuts</t>
  </si>
  <si>
    <t>Baby Boss</t>
  </si>
  <si>
    <t>XL Rail</t>
  </si>
  <si>
    <t>Joe's Valley</t>
  </si>
  <si>
    <t>Jibs</t>
  </si>
  <si>
    <t>Medium Pinch</t>
  </si>
  <si>
    <t>Sticky Cobble</t>
  </si>
  <si>
    <t>Feet</t>
  </si>
  <si>
    <t>Set 1</t>
  </si>
  <si>
    <t>Set 2</t>
  </si>
  <si>
    <t>Set 3</t>
  </si>
  <si>
    <t>Set 4</t>
  </si>
  <si>
    <t>Set 5</t>
  </si>
  <si>
    <t>Set 6</t>
  </si>
  <si>
    <t>Set 7</t>
  </si>
  <si>
    <t>Set 8</t>
  </si>
  <si>
    <t>Set 9</t>
  </si>
  <si>
    <t>Set 10</t>
  </si>
  <si>
    <t>Sticky</t>
  </si>
  <si>
    <t>Tri-Cobble</t>
  </si>
  <si>
    <t>DT Woodie</t>
  </si>
  <si>
    <t>Woodie</t>
  </si>
  <si>
    <t>Set 11</t>
  </si>
  <si>
    <t>Set 12</t>
  </si>
  <si>
    <t>Set 13</t>
  </si>
  <si>
    <t>Set 14</t>
  </si>
  <si>
    <t>Set 15</t>
  </si>
  <si>
    <t>Set 16</t>
  </si>
  <si>
    <t>Set 17</t>
  </si>
  <si>
    <t>Set 18</t>
  </si>
  <si>
    <t>Set 19</t>
  </si>
  <si>
    <t>Set 20</t>
  </si>
  <si>
    <t>Set 21</t>
  </si>
  <si>
    <t>Bertha</t>
  </si>
  <si>
    <t>Font</t>
  </si>
  <si>
    <t>Retro</t>
  </si>
  <si>
    <t>Classic</t>
  </si>
  <si>
    <t>FONT</t>
  </si>
  <si>
    <t>Volume 4</t>
  </si>
  <si>
    <t>Volume 5</t>
  </si>
  <si>
    <t>Volume 6</t>
  </si>
  <si>
    <t>Volume 7</t>
  </si>
  <si>
    <t>Hueco</t>
  </si>
  <si>
    <t>Classic Hueco Crimps</t>
  </si>
  <si>
    <t>Granite</t>
  </si>
  <si>
    <t>JIBS</t>
  </si>
  <si>
    <t>BLOCKERS</t>
  </si>
  <si>
    <t>XL SPIKE</t>
  </si>
  <si>
    <t>Small Positives</t>
  </si>
  <si>
    <t>Classic Medium</t>
  </si>
  <si>
    <t>Classic Large</t>
  </si>
  <si>
    <t>Classic Small</t>
  </si>
  <si>
    <t>Medium Patina Crimp</t>
  </si>
  <si>
    <t>JUGS</t>
  </si>
  <si>
    <t>XXL WAVE</t>
  </si>
  <si>
    <t>XL Baby Boss</t>
  </si>
  <si>
    <t>XL Chicken Heads</t>
  </si>
  <si>
    <t>Large DOUBLES</t>
  </si>
  <si>
    <t>SPLITS</t>
  </si>
  <si>
    <t>Small EDGES</t>
  </si>
  <si>
    <t>XL EDGES</t>
  </si>
  <si>
    <t>XXL LEDGE</t>
  </si>
  <si>
    <t>XXL RAILS</t>
  </si>
  <si>
    <t>M. Patina Crimp</t>
  </si>
  <si>
    <t>Genesis</t>
  </si>
  <si>
    <t>OG Line</t>
  </si>
  <si>
    <t>Chicken Heads</t>
  </si>
  <si>
    <t>Pinches</t>
  </si>
  <si>
    <t>Pockets</t>
  </si>
  <si>
    <t>DT Board</t>
  </si>
  <si>
    <t>DT Smoothies</t>
  </si>
  <si>
    <t>DT Ben Hanna</t>
  </si>
  <si>
    <t>Sean Bailey</t>
  </si>
  <si>
    <r>
      <rPr>
        <rFont val="Calibri"/>
        <color rgb="FF000000"/>
        <sz val="11.0"/>
      </rPr>
      <t>Power Junkie</t>
    </r>
    <r>
      <rPr>
        <rFont val="Calibri"/>
        <color rgb="FF000000"/>
        <sz val="9.0"/>
      </rPr>
      <t xml:space="preserve"> (PE)</t>
    </r>
  </si>
  <si>
    <t>SKUs</t>
  </si>
  <si>
    <t>TOTAL ORDER QTY. and AMOUNT</t>
  </si>
  <si>
    <t>E-Z ORDER</t>
  </si>
  <si>
    <r>
      <rPr>
        <rFont val="Arial"/>
        <b/>
        <color rgb="FF000000"/>
        <sz val="10.0"/>
      </rPr>
      <t xml:space="preserve">TO ORDER </t>
    </r>
    <r>
      <rPr>
        <rFont val="Arial"/>
        <b/>
        <color rgb="FF980000"/>
        <sz val="10.0"/>
      </rPr>
      <t>COMPLETE HOLD CATALOGUE</t>
    </r>
  </si>
  <si>
    <t>$</t>
  </si>
  <si>
    <r>
      <rPr>
        <rFont val="Arial"/>
        <b/>
        <color rgb="FF000000"/>
        <sz val="10.0"/>
      </rPr>
      <t xml:space="preserve">TO ORDER COMPLETE </t>
    </r>
    <r>
      <rPr>
        <rFont val="Arial"/>
        <b/>
        <color rgb="FF980000"/>
        <sz val="10.0"/>
        <u/>
      </rPr>
      <t>DT JOE'S VALLEY</t>
    </r>
    <r>
      <rPr>
        <rFont val="Arial"/>
        <b/>
        <color rgb="FF980000"/>
        <sz val="10.0"/>
      </rPr>
      <t xml:space="preserve"> RANGE</t>
    </r>
  </si>
  <si>
    <r>
      <rPr>
        <rFont val="Arial"/>
        <b/>
        <color rgb="FF000000"/>
        <sz val="10.0"/>
      </rPr>
      <t xml:space="preserve">TO ORDER COMPLETE </t>
    </r>
    <r>
      <rPr>
        <rFont val="Arial"/>
        <b/>
        <color rgb="FF980000"/>
        <sz val="10.0"/>
        <u/>
      </rPr>
      <t>JOE'S VALLEY</t>
    </r>
    <r>
      <rPr>
        <rFont val="Arial"/>
        <b/>
        <color rgb="FF980000"/>
        <sz val="10.0"/>
      </rPr>
      <t xml:space="preserve"> RANGE</t>
    </r>
  </si>
  <si>
    <r>
      <rPr>
        <rFont val="Arial"/>
        <b/>
        <color rgb="FF000000"/>
        <sz val="10.0"/>
      </rPr>
      <t xml:space="preserve">TO ORDER COMPLETE </t>
    </r>
    <r>
      <rPr>
        <rFont val="Arial"/>
        <b/>
        <color rgb="FF980000"/>
        <sz val="10.0"/>
        <u/>
      </rPr>
      <t>STICKY COBBLE</t>
    </r>
    <r>
      <rPr>
        <rFont val="Arial"/>
        <b/>
        <color rgb="FF980000"/>
        <sz val="10.0"/>
      </rPr>
      <t xml:space="preserve"> RANGE</t>
    </r>
  </si>
  <si>
    <r>
      <rPr>
        <rFont val="Arial"/>
        <b/>
        <color rgb="FF000000"/>
        <sz val="10.0"/>
      </rPr>
      <t xml:space="preserve">TO ORDER COMPLETE </t>
    </r>
    <r>
      <rPr>
        <rFont val="Arial"/>
        <b/>
        <color rgb="FF980000"/>
        <sz val="10.0"/>
        <u/>
      </rPr>
      <t>DT WOODIE</t>
    </r>
    <r>
      <rPr>
        <rFont val="Arial"/>
        <b/>
        <color rgb="FF980000"/>
        <sz val="10.0"/>
      </rPr>
      <t xml:space="preserve"> RANGE</t>
    </r>
  </si>
  <si>
    <r>
      <rPr>
        <rFont val="Arial"/>
        <b/>
        <color rgb="FF000000"/>
        <sz val="10.0"/>
      </rPr>
      <t xml:space="preserve">TO ORDER COMPLETE </t>
    </r>
    <r>
      <rPr>
        <rFont val="Arial"/>
        <b/>
        <color rgb="FF980000"/>
        <sz val="10.0"/>
        <u/>
      </rPr>
      <t>WOODIE</t>
    </r>
    <r>
      <rPr>
        <rFont val="Arial"/>
        <b/>
        <color rgb="FF980000"/>
        <sz val="10.0"/>
      </rPr>
      <t xml:space="preserve"> RANGE</t>
    </r>
  </si>
  <si>
    <r>
      <rPr>
        <rFont val="Arial"/>
        <b/>
        <color rgb="FF000000"/>
        <sz val="10.0"/>
      </rPr>
      <t xml:space="preserve">TO ORDER COMPLETE </t>
    </r>
    <r>
      <rPr>
        <rFont val="Arial"/>
        <b/>
        <color rgb="FF980000"/>
        <sz val="10.0"/>
        <u/>
      </rPr>
      <t>BERTHA</t>
    </r>
    <r>
      <rPr>
        <rFont val="Arial"/>
        <b/>
        <color rgb="FF980000"/>
        <sz val="10.0"/>
      </rPr>
      <t xml:space="preserve"> RANGE</t>
    </r>
  </si>
  <si>
    <r>
      <rPr>
        <rFont val="Arial"/>
        <b/>
        <color rgb="FF000000"/>
        <sz val="10.0"/>
      </rPr>
      <t xml:space="preserve">TO ORDER COMPLETE </t>
    </r>
    <r>
      <rPr>
        <rFont val="Arial"/>
        <b/>
        <color rgb="FF980000"/>
        <sz val="10.0"/>
        <u/>
      </rPr>
      <t>FONT</t>
    </r>
    <r>
      <rPr>
        <rFont val="Arial"/>
        <b/>
        <color rgb="FF980000"/>
        <sz val="10.0"/>
      </rPr>
      <t xml:space="preserve"> RANGE</t>
    </r>
  </si>
  <si>
    <r>
      <rPr>
        <rFont val="Arial"/>
        <b/>
        <color rgb="FF000000"/>
        <sz val="10.0"/>
      </rPr>
      <t xml:space="preserve">TO ORDER COMPLETE </t>
    </r>
    <r>
      <rPr>
        <rFont val="Arial"/>
        <b/>
        <color rgb="FF980000"/>
        <sz val="10.0"/>
        <u/>
      </rPr>
      <t>FONT VOLUME</t>
    </r>
    <r>
      <rPr>
        <rFont val="Arial"/>
        <b/>
        <color rgb="FF980000"/>
        <sz val="10.0"/>
      </rPr>
      <t xml:space="preserve"> RANGE</t>
    </r>
  </si>
  <si>
    <r>
      <rPr>
        <rFont val="Arial"/>
        <b/>
        <color rgb="FF000000"/>
        <sz val="10.0"/>
      </rPr>
      <t xml:space="preserve">TO ORDER COMPLETE </t>
    </r>
    <r>
      <rPr>
        <rFont val="Arial"/>
        <b/>
        <color rgb="FF980000"/>
        <sz val="10.0"/>
        <u/>
      </rPr>
      <t>GRANITE</t>
    </r>
    <r>
      <rPr>
        <rFont val="Arial"/>
        <b/>
        <color rgb="FF980000"/>
        <sz val="10.0"/>
      </rPr>
      <t xml:space="preserve"> RANGE</t>
    </r>
  </si>
  <si>
    <r>
      <rPr>
        <rFont val="Arial"/>
        <b/>
        <color rgb="FF000000"/>
        <sz val="10.0"/>
      </rPr>
      <t xml:space="preserve">TO ORDER COMPLETE </t>
    </r>
    <r>
      <rPr>
        <rFont val="Arial"/>
        <b/>
        <color rgb="FF980000"/>
        <sz val="10.0"/>
        <u/>
      </rPr>
      <t>GENESIS</t>
    </r>
    <r>
      <rPr>
        <rFont val="Arial"/>
        <b/>
        <color rgb="FF980000"/>
        <sz val="10.0"/>
      </rPr>
      <t xml:space="preserve"> RANGE</t>
    </r>
  </si>
  <si>
    <r>
      <rPr>
        <rFont val="Arial"/>
        <b/>
        <color rgb="FF000000"/>
        <sz val="10.0"/>
      </rPr>
      <t xml:space="preserve">TO ORDER COMPLETE </t>
    </r>
    <r>
      <rPr>
        <rFont val="Arial"/>
        <b/>
        <color rgb="FF980000"/>
        <sz val="10.0"/>
        <u/>
      </rPr>
      <t>OG LINE</t>
    </r>
    <r>
      <rPr>
        <rFont val="Arial"/>
        <b/>
        <color rgb="FF980000"/>
        <sz val="10.0"/>
      </rPr>
      <t xml:space="preserve"> RANGE</t>
    </r>
  </si>
  <si>
    <r>
      <rPr>
        <rFont val="Arial"/>
        <b/>
        <color rgb="FF000000"/>
        <sz val="10.0"/>
      </rPr>
      <t xml:space="preserve">TO ORDER COMPLETE </t>
    </r>
    <r>
      <rPr>
        <rFont val="Arial"/>
        <b/>
        <color rgb="FF980000"/>
        <sz val="10.0"/>
        <u/>
      </rPr>
      <t>DT BOARD</t>
    </r>
    <r>
      <rPr>
        <rFont val="Arial"/>
        <b/>
        <color rgb="FF980000"/>
        <sz val="10.0"/>
      </rPr>
      <t xml:space="preserve"> RANGE</t>
    </r>
  </si>
  <si>
    <r>
      <rPr>
        <rFont val="Arial"/>
        <b/>
        <color rgb="FF000000"/>
        <sz val="10.0"/>
      </rPr>
      <t xml:space="preserve">TO ORDER COMPLETE </t>
    </r>
    <r>
      <rPr>
        <rFont val="Arial"/>
        <b/>
        <color rgb="FF980000"/>
        <sz val="10.0"/>
        <u/>
      </rPr>
      <t>DT SMOOTHIES</t>
    </r>
    <r>
      <rPr>
        <rFont val="Arial"/>
        <b/>
        <color rgb="FF980000"/>
        <sz val="10.0"/>
      </rPr>
      <t xml:space="preserve"> RANGE</t>
    </r>
  </si>
  <si>
    <r>
      <rPr>
        <rFont val="Arial"/>
        <b/>
        <color rgb="FF000000"/>
        <sz val="10.0"/>
      </rPr>
      <t xml:space="preserve">TO ORDER COMPLETE </t>
    </r>
    <r>
      <rPr>
        <rFont val="Arial"/>
        <b/>
        <color rgb="FF000000"/>
        <sz val="10.0"/>
        <u/>
      </rPr>
      <t>SEAN BAILEY</t>
    </r>
    <r>
      <rPr>
        <rFont val="Arial"/>
        <b/>
        <color rgb="FF980000"/>
        <sz val="10.0"/>
      </rPr>
      <t xml:space="preserve"> RANGE</t>
    </r>
  </si>
  <si>
    <t>Type the Number of Units you Want into the Cell that corresponds to</t>
  </si>
  <si>
    <t>COLOR you want.  You may order complete sets of all 10 volumes in a single color below.</t>
  </si>
  <si>
    <t>Go to the HOLDS BUY Sheet and enter what you want following the instructions provided</t>
  </si>
  <si>
    <t>THEN, GO TO THE HOLDS BUY SHEET AND TYPE IN YOUR NAME AND 'SHIP TO' INFORMATION.  EMAIL IT TO US.</t>
  </si>
  <si>
    <t>Fiberglass Volumes</t>
  </si>
  <si>
    <t>Size in cm</t>
  </si>
  <si>
    <t>Quantity</t>
  </si>
  <si>
    <t>Unit RETAIL USD</t>
  </si>
  <si>
    <t>Unit RETAIL CHF</t>
  </si>
  <si>
    <t>Silver Gray 7001</t>
  </si>
  <si>
    <t>Yellow 1018</t>
  </si>
  <si>
    <t>Red
3020</t>
  </si>
  <si>
    <t>Blue 5015</t>
  </si>
  <si>
    <t>Green 6001</t>
  </si>
  <si>
    <t>Fluoro Green</t>
  </si>
  <si>
    <t>Black 9005</t>
  </si>
  <si>
    <t>White 9003</t>
  </si>
  <si>
    <t>Fluoro Pink</t>
  </si>
  <si>
    <t>Orange 2003</t>
  </si>
  <si>
    <t>Fluoro Orange</t>
  </si>
  <si>
    <t>Fiberglass vol Pusher PF1</t>
  </si>
  <si>
    <t>57/25/16</t>
  </si>
  <si>
    <t>Fiberglass vol Pusher PF2</t>
  </si>
  <si>
    <t>52/25/12</t>
  </si>
  <si>
    <t>Fiberglass vol Pusher PF3</t>
  </si>
  <si>
    <t>52/30/12</t>
  </si>
  <si>
    <t>Fiberglass vol Pusher PF4</t>
  </si>
  <si>
    <t>40/19/9</t>
  </si>
  <si>
    <t>Fiberglass vol Pusher PF5</t>
  </si>
  <si>
    <t>60/35/17</t>
  </si>
  <si>
    <t>Fiberglass vol Pusher PF6</t>
  </si>
  <si>
    <t>47/36/16</t>
  </si>
  <si>
    <t>Fiberglass vol Pusher PF7</t>
  </si>
  <si>
    <t>40/30/11</t>
  </si>
  <si>
    <t>Fiberglass vol Pusher PF8</t>
  </si>
  <si>
    <t>35/39/13</t>
  </si>
  <si>
    <t>Fiberglass vol Pusher PF9</t>
  </si>
  <si>
    <t>65/30/20</t>
  </si>
  <si>
    <t>Fiberglass vol Pusher PF10</t>
  </si>
  <si>
    <t>46/38/15</t>
  </si>
  <si>
    <r>
      <rPr>
        <rFont val="Arial"/>
        <b/>
        <color rgb="FF000000"/>
        <sz val="10.0"/>
      </rPr>
      <t xml:space="preserve">TO ORDER </t>
    </r>
    <r>
      <rPr>
        <rFont val="Arial"/>
        <b/>
        <color rgb="FF980000"/>
        <sz val="10.0"/>
      </rPr>
      <t>COMPLETE VOLUME CATALOGUE</t>
    </r>
  </si>
  <si>
    <t>Type the Number of Units you Want into the Cell that corresponds to COLOR you want.</t>
  </si>
  <si>
    <t>You may order complete sets of All Dual Tex and/or All Full Tex Volumes in a single color below.</t>
  </si>
  <si>
    <t>Description</t>
  </si>
  <si>
    <t>Size</t>
  </si>
  <si>
    <t>Unit RETAIL</t>
  </si>
  <si>
    <t>Silver Gray RAL 7001</t>
  </si>
  <si>
    <t>Zinc Yellow RAL 1018</t>
  </si>
  <si>
    <t>Traffic Yellow RAL 1023</t>
  </si>
  <si>
    <t>Fluoro Yellow RAL 1026</t>
  </si>
  <si>
    <t>Traffic Red 
RAL
3020</t>
  </si>
  <si>
    <t>Sky
Blue
RAL 5015</t>
  </si>
  <si>
    <t>Signal Blue RAL
5005</t>
  </si>
  <si>
    <t>Leaf Green RAL
6002</t>
  </si>
  <si>
    <t>Pure Green RAL
6037</t>
  </si>
  <si>
    <t>Jet
Black RAL
9005</t>
  </si>
  <si>
    <t>Traffic White RAL
9016</t>
  </si>
  <si>
    <t>Fluoro Pink PMS
806C</t>
  </si>
  <si>
    <t>Traffic Orange RAL 2009</t>
  </si>
  <si>
    <t>Pastel Orange RAL 2003</t>
  </si>
  <si>
    <t>Fluoro Orange RAL 2005</t>
  </si>
  <si>
    <t>Signal Violet 
RAL
4008</t>
  </si>
  <si>
    <t>Purple US
PMS
267U</t>
  </si>
  <si>
    <t>Tele-magenta
RAL
4010</t>
  </si>
  <si>
    <t>PSR0001-DT</t>
  </si>
  <si>
    <t>GRP Dual Tex: OPUS - 001</t>
  </si>
  <si>
    <t>Sloper</t>
  </si>
  <si>
    <t>XXL</t>
  </si>
  <si>
    <t>PSR0002-DT</t>
  </si>
  <si>
    <t>GRP Dual Tex: OPUS - 002</t>
  </si>
  <si>
    <t>Jug</t>
  </si>
  <si>
    <t>PSR0003-DT</t>
  </si>
  <si>
    <t>GRP Dual Tex: OPUS - 003</t>
  </si>
  <si>
    <t>PSR0004-DT</t>
  </si>
  <si>
    <t>GRP Dual Tex: OPUS - 004</t>
  </si>
  <si>
    <t>PSR0005-DT</t>
  </si>
  <si>
    <t>GRP Dual Tex: OPUS - 005</t>
  </si>
  <si>
    <t>Pinch</t>
  </si>
  <si>
    <t>PSR0006-DT</t>
  </si>
  <si>
    <t>GRP Dual Tex: OPUS - 006</t>
  </si>
  <si>
    <t>XXXL</t>
  </si>
  <si>
    <t>PSR0007-DT</t>
  </si>
  <si>
    <t>GRP Dual Tex: OPUS - 007</t>
  </si>
  <si>
    <t>PSR0008-DT</t>
  </si>
  <si>
    <t>GRP Dual Tex: OPUS - 008</t>
  </si>
  <si>
    <t>PSR0009-DT</t>
  </si>
  <si>
    <t>GRP Dual Tex: OPUS - 009</t>
  </si>
  <si>
    <t>PSR0010-DT</t>
  </si>
  <si>
    <t>GRP Dual Tex: OPUS - 010</t>
  </si>
  <si>
    <t>PSR0011-DT</t>
  </si>
  <si>
    <t>GRP Dual Tex: OPUS - 011</t>
  </si>
  <si>
    <t>Edge</t>
  </si>
  <si>
    <t>XL</t>
  </si>
  <si>
    <t>PSR0012-DT</t>
  </si>
  <si>
    <t>GRP Dual Tex: OPUS - 012</t>
  </si>
  <si>
    <t>PSR0013-DT</t>
  </si>
  <si>
    <t>GRP Dual Tex: OPUS - 013</t>
  </si>
  <si>
    <t>PSR0014-DT</t>
  </si>
  <si>
    <t>GRP Dual Tex: OPUS - 014</t>
  </si>
  <si>
    <t>PSR0015-DT</t>
  </si>
  <si>
    <t>GRP Dual Tex: OPUS - 015</t>
  </si>
  <si>
    <t>PSR0016-DT</t>
  </si>
  <si>
    <t>GRP Dual Tex: OPUS - 016</t>
  </si>
  <si>
    <t>PSR0017-DT</t>
  </si>
  <si>
    <t>GRP Dual Tex: OPUS - 017</t>
  </si>
  <si>
    <t>PSR0018-DT</t>
  </si>
  <si>
    <t>GRP Dual Tex: OPUS - 018</t>
  </si>
  <si>
    <t>PSR0019-DT</t>
  </si>
  <si>
    <t>GRP Dual Tex: OPUS - 019</t>
  </si>
  <si>
    <t>PSR0020-DT</t>
  </si>
  <si>
    <t>GRP Dual Tex: OPUS - 020</t>
  </si>
  <si>
    <t>PSR0021-DT</t>
  </si>
  <si>
    <t>GRP Dual Tex: OPUS - 021</t>
  </si>
  <si>
    <t>PSR0022-DT</t>
  </si>
  <si>
    <t>GRP Dual Tex: OPUS - 022</t>
  </si>
  <si>
    <t>PSR0023-DT</t>
  </si>
  <si>
    <t>GRP Dual Tex: RESISTERS - 01</t>
  </si>
  <si>
    <t>PSR0024-DT</t>
  </si>
  <si>
    <t>GRP Dual Tex: RESISTERS - 02</t>
  </si>
  <si>
    <t>PSR0025-DT</t>
  </si>
  <si>
    <t>GRP Dual Tex: RESISTERS - 03</t>
  </si>
  <si>
    <t>PSR0026-DT</t>
  </si>
  <si>
    <t>GRP Dual Tex: RESISTERS - 04</t>
  </si>
  <si>
    <t>PSR0027-DT</t>
  </si>
  <si>
    <t>GRP Dual Tex: RESISTERS - 05</t>
  </si>
  <si>
    <t>PSR0028-DT</t>
  </si>
  <si>
    <t>GRP Dual Tex: RESISTERS - 06</t>
  </si>
  <si>
    <t>L</t>
  </si>
  <si>
    <t>PSR0001-FT</t>
  </si>
  <si>
    <t>GRP Full Tex: OPUS - 001</t>
  </si>
  <si>
    <t>PSR0002-FT</t>
  </si>
  <si>
    <t>GRP Full Tex: OPUS - 002</t>
  </si>
  <si>
    <t>PSR0003-FT</t>
  </si>
  <si>
    <t>GRP Full Tex: OPUS - 003</t>
  </si>
  <si>
    <t>PSR0004-FT</t>
  </si>
  <si>
    <t>GRP Full Tex: OPUS - 004</t>
  </si>
  <si>
    <t>PSR0005-FT</t>
  </si>
  <si>
    <t>GRP Full Tex: OPUS - 005</t>
  </si>
  <si>
    <t>PSR0006-FT</t>
  </si>
  <si>
    <t>GRP Full Tex: OPUS - 006</t>
  </si>
  <si>
    <t>PSR0007-FT</t>
  </si>
  <si>
    <t>GRP Full Tex: OPUS - 007</t>
  </si>
  <si>
    <t>PSR0008-FT</t>
  </si>
  <si>
    <t>GRP Full Tex: OPUS - 008</t>
  </si>
  <si>
    <t>PSR0009-FT</t>
  </si>
  <si>
    <t>GRP Full Tex: OPUS - 009</t>
  </si>
  <si>
    <t>PSR0010-FT</t>
  </si>
  <si>
    <t>GRP Full Tex: OPUS - 010</t>
  </si>
  <si>
    <t>PSR0011-FT</t>
  </si>
  <si>
    <t>GRP Full Tex: OPUS - 011</t>
  </si>
  <si>
    <t>PSR0012-FT</t>
  </si>
  <si>
    <t>GRP Full Tex: OPUS - 012</t>
  </si>
  <si>
    <t>PSR0013-FT</t>
  </si>
  <si>
    <t>GRP Full Tex: OPUS - 013</t>
  </si>
  <si>
    <t>PSR0014-FT</t>
  </si>
  <si>
    <t>GRP Full Tex: OPUS - 014</t>
  </si>
  <si>
    <t>PSR0015-FT</t>
  </si>
  <si>
    <t>GRP Full Tex: OPUS - 015</t>
  </si>
  <si>
    <t>PSR0016-FT</t>
  </si>
  <si>
    <t>GRP Full Tex: OPUS - 016</t>
  </si>
  <si>
    <t>PSR0017-FT</t>
  </si>
  <si>
    <t>GRP Full Tex: OPUS - 017</t>
  </si>
  <si>
    <t>PSR0018-FT</t>
  </si>
  <si>
    <t>GRP Full Tex: OPUS - 018</t>
  </si>
  <si>
    <t>PSR0019-FT</t>
  </si>
  <si>
    <t>GRP Full Tex: OPUS - 019</t>
  </si>
  <si>
    <t>PSR0020-FT</t>
  </si>
  <si>
    <t>GRP Full Tex: OPUS - 020</t>
  </si>
  <si>
    <t>PSR0021-FT</t>
  </si>
  <si>
    <t>GRP Full Tex: OPUS - 021</t>
  </si>
  <si>
    <t>PSR0022-FT</t>
  </si>
  <si>
    <t>GRP Full Tex: OPUS - 022</t>
  </si>
  <si>
    <r>
      <rPr>
        <rFont val="Arial"/>
        <b/>
        <color rgb="FF000000"/>
        <sz val="10.0"/>
      </rPr>
      <t xml:space="preserve">TO ORDER </t>
    </r>
    <r>
      <rPr>
        <rFont val="Arial"/>
        <b/>
        <color rgb="FF980000"/>
        <sz val="10.0"/>
      </rPr>
      <t xml:space="preserve">COMPLETE </t>
    </r>
    <r>
      <rPr>
        <rFont val="Arial"/>
        <b/>
        <color rgb="FF980000"/>
        <sz val="10.0"/>
        <u/>
      </rPr>
      <t>DUAL TEX</t>
    </r>
    <r>
      <rPr>
        <rFont val="Arial"/>
        <b/>
        <color rgb="FF980000"/>
        <sz val="10.0"/>
      </rPr>
      <t xml:space="preserve"> VOLUME CATALOGUE</t>
    </r>
  </si>
  <si>
    <r>
      <rPr>
        <rFont val="Arial"/>
        <b/>
        <color rgb="FF000000"/>
        <sz val="10.0"/>
      </rPr>
      <t xml:space="preserve">TO ORDER </t>
    </r>
    <r>
      <rPr>
        <rFont val="Arial"/>
        <b/>
        <color rgb="FF980000"/>
        <sz val="10.0"/>
      </rPr>
      <t xml:space="preserve">COMPLETE </t>
    </r>
    <r>
      <rPr>
        <rFont val="Arial"/>
        <b/>
        <color rgb="FF980000"/>
        <sz val="10.0"/>
        <u/>
      </rPr>
      <t>FULL TEX</t>
    </r>
    <r>
      <rPr>
        <rFont val="Arial"/>
        <b/>
        <color rgb="FF980000"/>
        <sz val="10.0"/>
      </rPr>
      <t xml:space="preserve"> VOLUME CATALOGUE</t>
    </r>
  </si>
  <si>
    <t>OPUS Series</t>
  </si>
  <si>
    <t>RESISTERS Series</t>
  </si>
  <si>
    <t>Exchange Rate Source Used:</t>
  </si>
  <si>
    <t>bloomberg.com</t>
  </si>
  <si>
    <t>Date Rate Set:</t>
  </si>
  <si>
    <t>Euros per 1 US Dollar:</t>
  </si>
  <si>
    <t>Days Rate in Effect</t>
  </si>
  <si>
    <t>Valid Until Date:</t>
  </si>
  <si>
    <t>Effective 5/15/2023, no longer showing expiration date for pricing based on this exchange rate</t>
  </si>
  <si>
    <t>Cutoff for Paying Up Front USD:</t>
  </si>
  <si>
    <t>Cutoff for Paying Up Front EUR:</t>
  </si>
  <si>
    <t>Note:  Just using $11k Euro</t>
  </si>
  <si>
    <t>HOLDS</t>
  </si>
  <si>
    <t>TOTAL</t>
  </si>
  <si>
    <t>Total Number Sets Ordered:
(Standard + EZ Order Complete Sets)</t>
  </si>
  <si>
    <t>Total Number of Holds Ordered:</t>
  </si>
  <si>
    <t>VOLUMES</t>
  </si>
  <si>
    <t>Total Number Volumes Ordered:
(Standard + EZ Order Complete Sets)</t>
  </si>
  <si>
    <t>KASTLINE VOLUMES</t>
  </si>
  <si>
    <t>Total Number KASTLINE Volumes Ordered:
(Standard + EZ Order Complete Sets)</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</si>
</sst>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mmmm\ d\,\ yyyy"/>
    <numFmt numFmtId="165" formatCode="&quot;$&quot;#,##0.00"/>
    <numFmt numFmtId="166" formatCode="[$CHF]#,##0.00"/>
    <numFmt numFmtId="167" formatCode="0.0"/>
    <numFmt numFmtId="168" formatCode="[$€-2]\ #,##0.00_);\([$€-2]\ #,##0.00\)"/>
    <numFmt numFmtId="169" formatCode="&quot; &quot;\€* #,##0.00&quot; &quot;;&quot; &quot;\€* \(#,##0.00\);&quot; &quot;\€* &quot;-&quot;??&quot; &quot;"/>
    <numFmt numFmtId="170" formatCode="_(&quot;$&quot;* #,##0.00_);_(&quot;$&quot;* \(#,##0.00\);_(&quot;$&quot;* &quot;-&quot;??_);_(@_)"/>
    <numFmt numFmtId="171" formatCode="_([$€-2]\ * #,##0.00_);_([$€-2]\ * \(#,##0.00\);_([$€-2]\ * &quot;-&quot;??_);_(@_)"/>
  </numFmts>
  <fonts count="49">
    <font>
      <sz val="10.0"/>
      <color rgb="FF000000"/>
      <name val="Arial"/>
      <scheme val="minor"/>
    </font>
    <font>
      <b/>
      <sz val="14.0"/>
      <color rgb="FF666666"/>
      <name val="Calibri"/>
    </font>
    <font>
      <sz val="10.0"/>
      <color theme="1"/>
      <name val="Helvetica Neue"/>
    </font>
    <font>
      <b/>
      <sz val="9.0"/>
      <color rgb="FF000000"/>
      <name val="Arial"/>
    </font>
    <font>
      <b/>
      <sz val="10.0"/>
      <color rgb="FF000000"/>
      <name val="Arial"/>
    </font>
    <font>
      <sz val="9.0"/>
      <color rgb="FF000000"/>
      <name val="Arial"/>
    </font>
    <font/>
    <font>
      <b/>
      <sz val="10.0"/>
      <color theme="1"/>
      <name val="Helvetica Neue"/>
    </font>
    <font>
      <b/>
      <sz val="16.0"/>
      <color rgb="FF666666"/>
      <name val="Arial"/>
    </font>
    <font>
      <sz val="12.0"/>
      <color theme="1"/>
      <name val="Helvetica Neue"/>
    </font>
    <font>
      <b/>
      <u/>
      <sz val="10.0"/>
      <color rgb="FFFF0000"/>
      <name val="Arial"/>
    </font>
    <font>
      <b/>
      <i/>
      <sz val="10.0"/>
      <color rgb="FFFF0000"/>
      <name val="Arial"/>
    </font>
    <font>
      <sz val="10.0"/>
      <color rgb="FF000000"/>
      <name val="Arial"/>
    </font>
    <font>
      <sz val="9.0"/>
      <color theme="1"/>
      <name val="Helvetica Neue"/>
    </font>
    <font>
      <u/>
      <sz val="10.0"/>
      <color theme="10"/>
      <name val="Arial"/>
    </font>
    <font>
      <sz val="10.0"/>
      <color theme="1"/>
      <name val="Arial"/>
    </font>
    <font>
      <b/>
      <sz val="8.0"/>
      <color rgb="FF000000"/>
      <name val="Arial"/>
    </font>
    <font>
      <b/>
      <sz val="11.0"/>
      <color rgb="FF000000"/>
      <name val="Calibri"/>
    </font>
    <font>
      <b/>
      <sz val="10.0"/>
      <color rgb="FF000000"/>
      <name val="Calibri"/>
    </font>
    <font>
      <b/>
      <sz val="9.0"/>
      <color theme="0"/>
      <name val="Arial"/>
    </font>
    <font>
      <b/>
      <sz val="9.0"/>
      <color theme="1"/>
      <name val="Arial"/>
    </font>
    <font>
      <sz val="10.0"/>
      <color theme="0"/>
      <name val="Helvetica Neue"/>
    </font>
    <font>
      <b/>
      <sz val="10.0"/>
      <color theme="0"/>
      <name val="Helvetica Neue"/>
    </font>
    <font>
      <sz val="11.0"/>
      <color rgb="FF000000"/>
      <name val="Calibri"/>
    </font>
    <font>
      <sz val="11.0"/>
      <color theme="1"/>
      <name val="Calibri"/>
    </font>
    <font>
      <sz val="12.0"/>
      <color rgb="FF000000"/>
      <name val="Calibri"/>
    </font>
    <font>
      <sz val="12.0"/>
      <color rgb="FF000000"/>
      <name val="Arial"/>
    </font>
    <font>
      <b/>
      <sz val="13.0"/>
      <color theme="0"/>
      <name val="Helvetica Neue"/>
    </font>
    <font>
      <b/>
      <sz val="13.0"/>
      <color theme="1"/>
      <name val="Helvetica Neue"/>
    </font>
    <font>
      <sz val="10.0"/>
      <color rgb="FF000000"/>
      <name val="Calibri"/>
    </font>
    <font>
      <sz val="12.0"/>
      <color theme="0"/>
      <name val="Helvetica Neue"/>
    </font>
    <font>
      <b/>
      <sz val="12.0"/>
      <color theme="0"/>
      <name val="Helvetica Neue"/>
    </font>
    <font>
      <b/>
      <sz val="14.0"/>
      <color rgb="FF000000"/>
      <name val="Calibri"/>
    </font>
    <font>
      <b/>
      <sz val="16.0"/>
      <color rgb="FF000000"/>
      <name val="Calibri"/>
    </font>
    <font>
      <b/>
      <sz val="12.0"/>
      <color theme="0"/>
      <name val="Arial"/>
    </font>
    <font>
      <b/>
      <sz val="12.0"/>
      <color theme="1"/>
      <name val="Arial"/>
    </font>
    <font>
      <b/>
      <sz val="14.0"/>
      <color rgb="FF666666"/>
      <name val="Oswald"/>
    </font>
    <font>
      <b/>
      <sz val="13.0"/>
      <color rgb="FFFFFFFF"/>
      <name val="Helvetica Neue"/>
    </font>
    <font>
      <b/>
      <sz val="12.0"/>
      <color rgb="FFFFFFFF"/>
      <name val="Helvetica Neue"/>
    </font>
    <font>
      <b/>
      <sz val="12.0"/>
      <color theme="1"/>
      <name val="Helvetica Neue"/>
    </font>
    <font>
      <color theme="1"/>
      <name val="Arial"/>
      <scheme val="minor"/>
    </font>
    <font>
      <b/>
      <sz val="10.0"/>
      <color rgb="FFFF0000"/>
      <name val="Arial"/>
    </font>
    <font>
      <b/>
      <sz val="10.0"/>
      <color theme="0"/>
      <name val="Arial"/>
    </font>
    <font>
      <b/>
      <sz val="10.0"/>
      <color rgb="FFFFFFFF"/>
      <name val="Arial"/>
    </font>
    <font>
      <b/>
      <sz val="12.0"/>
      <color rgb="FF000000"/>
      <name val="Calibri"/>
    </font>
    <font>
      <b/>
      <i/>
      <sz val="10.0"/>
      <color rgb="FFFF0000"/>
      <name val="Helvetica Neue"/>
    </font>
    <font>
      <b/>
      <u/>
      <sz val="10.0"/>
      <color rgb="FF000000"/>
      <name val="Arial"/>
    </font>
    <font>
      <b/>
      <u/>
      <sz val="10.0"/>
      <color theme="1"/>
      <name val="Helvetica Neue"/>
    </font>
    <font>
      <b/>
      <sz val="16.0"/>
      <color rgb="FF000000"/>
      <name val="Arial"/>
    </font>
  </fonts>
  <fills count="55">
    <fill>
      <patternFill patternType="none"/>
    </fill>
    <fill>
      <patternFill patternType="lightGray"/>
    </fill>
    <fill>
      <patternFill patternType="solid">
        <fgColor rgb="FFF2F2F2"/>
        <bgColor rgb="FFF2F2F2"/>
      </patternFill>
    </fill>
    <fill>
      <patternFill patternType="solid">
        <fgColor rgb="FFFFFF00"/>
        <bgColor rgb="FFFFFF00"/>
      </patternFill>
    </fill>
    <fill>
      <patternFill patternType="solid">
        <fgColor rgb="FF00FFFF"/>
        <bgColor rgb="FF00FFFF"/>
      </patternFill>
    </fill>
    <fill>
      <patternFill patternType="solid">
        <fgColor rgb="FFFF0000"/>
        <bgColor rgb="FFFF0000"/>
      </patternFill>
    </fill>
    <fill>
      <patternFill patternType="solid">
        <fgColor rgb="FF3F3F3F"/>
        <bgColor rgb="FF3F3F3F"/>
      </patternFill>
    </fill>
    <fill>
      <patternFill patternType="solid">
        <fgColor rgb="FF3366FF"/>
        <bgColor rgb="FF3366FF"/>
      </patternFill>
    </fill>
    <fill>
      <patternFill patternType="solid">
        <fgColor rgb="FFFF9900"/>
        <bgColor rgb="FFFF9900"/>
      </patternFill>
    </fill>
    <fill>
      <patternFill patternType="solid">
        <fgColor rgb="FFE88219"/>
        <bgColor rgb="FFE88219"/>
      </patternFill>
    </fill>
    <fill>
      <patternFill patternType="solid">
        <fgColor rgb="FF00B050"/>
        <bgColor rgb="FF00B050"/>
      </patternFill>
    </fill>
    <fill>
      <patternFill patternType="solid">
        <fgColor rgb="FF00CC5C"/>
        <bgColor rgb="FF00CC5C"/>
      </patternFill>
    </fill>
    <fill>
      <patternFill patternType="solid">
        <fgColor rgb="FF1CA84F"/>
        <bgColor rgb="FF1CA84F"/>
      </patternFill>
    </fill>
    <fill>
      <patternFill patternType="solid">
        <fgColor rgb="FF9370DB"/>
        <bgColor rgb="FF9370DB"/>
      </patternFill>
    </fill>
    <fill>
      <patternFill patternType="solid">
        <fgColor rgb="FF990066"/>
        <bgColor rgb="FF990066"/>
      </patternFill>
    </fill>
    <fill>
      <patternFill patternType="solid">
        <fgColor rgb="FFFCDB00"/>
        <bgColor rgb="FFFCDB00"/>
      </patternFill>
    </fill>
    <fill>
      <patternFill patternType="solid">
        <fgColor rgb="FFFFFFFF"/>
        <bgColor rgb="FFFFFFFF"/>
      </patternFill>
    </fill>
    <fill>
      <patternFill patternType="solid">
        <fgColor rgb="FFCC6072"/>
        <bgColor rgb="FFCC6072"/>
      </patternFill>
    </fill>
    <fill>
      <patternFill patternType="solid">
        <fgColor rgb="FFF4CCCC"/>
        <bgColor rgb="FFF4CCCC"/>
      </patternFill>
    </fill>
    <fill>
      <patternFill patternType="solid">
        <fgColor rgb="FFD9F1F3"/>
        <bgColor rgb="FFD9F1F3"/>
      </patternFill>
    </fill>
    <fill>
      <patternFill patternType="solid">
        <fgColor rgb="FFD9EAD3"/>
        <bgColor rgb="FFD9EAD3"/>
      </patternFill>
    </fill>
    <fill>
      <patternFill patternType="solid">
        <fgColor rgb="FFFFCCFF"/>
        <bgColor rgb="FFFFCCFF"/>
      </patternFill>
    </fill>
    <fill>
      <patternFill patternType="solid">
        <fgColor rgb="FFFFE599"/>
        <bgColor rgb="FFFFE599"/>
      </patternFill>
    </fill>
    <fill>
      <patternFill patternType="solid">
        <fgColor rgb="FFEAD1DC"/>
        <bgColor rgb="FFEAD1DC"/>
      </patternFill>
    </fill>
    <fill>
      <patternFill patternType="solid">
        <fgColor rgb="FFF6B26B"/>
        <bgColor rgb="FFF6B26B"/>
      </patternFill>
    </fill>
    <fill>
      <patternFill patternType="solid">
        <fgColor rgb="FFFEF1CC"/>
        <bgColor rgb="FFFEF1CC"/>
      </patternFill>
    </fill>
    <fill>
      <patternFill patternType="solid">
        <fgColor rgb="FF92D050"/>
        <bgColor rgb="FF92D050"/>
      </patternFill>
    </fill>
    <fill>
      <patternFill patternType="solid">
        <fgColor rgb="FFD0E0E3"/>
        <bgColor rgb="FFD0E0E3"/>
      </patternFill>
    </fill>
    <fill>
      <patternFill patternType="solid">
        <fgColor theme="9"/>
        <bgColor theme="9"/>
      </patternFill>
    </fill>
    <fill>
      <patternFill patternType="solid">
        <fgColor rgb="FFFFCC99"/>
        <bgColor rgb="FFFFCC99"/>
      </patternFill>
    </fill>
    <fill>
      <patternFill patternType="solid">
        <fgColor rgb="FF66FFFF"/>
        <bgColor rgb="FF66FFFF"/>
      </patternFill>
    </fill>
    <fill>
      <patternFill patternType="solid">
        <fgColor rgb="FFCCCCFF"/>
        <bgColor rgb="FFCCCCFF"/>
      </patternFill>
    </fill>
    <fill>
      <patternFill patternType="solid">
        <fgColor rgb="FF00E699"/>
        <bgColor rgb="FF00E699"/>
      </patternFill>
    </fill>
    <fill>
      <patternFill patternType="solid">
        <fgColor rgb="FFFCD668"/>
        <bgColor rgb="FFFCD668"/>
      </patternFill>
    </fill>
    <fill>
      <patternFill patternType="solid">
        <fgColor rgb="FF00CC99"/>
        <bgColor rgb="FF00CC99"/>
      </patternFill>
    </fill>
    <fill>
      <patternFill patternType="solid">
        <fgColor rgb="FF969696"/>
        <bgColor rgb="FF969696"/>
      </patternFill>
    </fill>
    <fill>
      <patternFill patternType="solid">
        <fgColor rgb="FF00CCFF"/>
        <bgColor rgb="FF00CCFF"/>
      </patternFill>
    </fill>
    <fill>
      <patternFill patternType="solid">
        <fgColor rgb="FF99CC00"/>
        <bgColor rgb="FF99CC00"/>
      </patternFill>
    </fill>
    <fill>
      <patternFill patternType="solid">
        <fgColor rgb="FF8C979C"/>
        <bgColor rgb="FF8C979C"/>
      </patternFill>
    </fill>
    <fill>
      <patternFill patternType="solid">
        <fgColor rgb="FFFACA31"/>
        <bgColor rgb="FFFACA31"/>
      </patternFill>
    </fill>
    <fill>
      <patternFill patternType="solid">
        <fgColor rgb="FFF7B500"/>
        <bgColor rgb="FFF7B500"/>
      </patternFill>
    </fill>
    <fill>
      <patternFill patternType="solid">
        <fgColor rgb="FFBB1F11"/>
        <bgColor rgb="FFBB1F11"/>
      </patternFill>
    </fill>
    <fill>
      <patternFill patternType="solid">
        <fgColor rgb="FF007CAF"/>
        <bgColor rgb="FF007CAF"/>
      </patternFill>
    </fill>
    <fill>
      <patternFill patternType="solid">
        <fgColor rgb="FF005387"/>
        <bgColor rgb="FF005387"/>
      </patternFill>
    </fill>
    <fill>
      <patternFill patternType="solid">
        <fgColor rgb="FF325928"/>
        <bgColor rgb="FF325928"/>
      </patternFill>
    </fill>
    <fill>
      <patternFill patternType="solid">
        <fgColor rgb="FF008B29"/>
        <bgColor rgb="FF008B29"/>
      </patternFill>
    </fill>
    <fill>
      <patternFill patternType="solid">
        <fgColor rgb="FF0E0E10"/>
        <bgColor rgb="FF0E0E10"/>
      </patternFill>
    </fill>
    <fill>
      <patternFill patternType="solid">
        <fgColor rgb="FFF1F1EA"/>
        <bgColor rgb="FFF1F1EA"/>
      </patternFill>
    </fill>
    <fill>
      <patternFill patternType="solid">
        <fgColor rgb="FFFF3EB5"/>
        <bgColor rgb="FFFF3EB5"/>
      </patternFill>
    </fill>
    <fill>
      <patternFill patternType="solid">
        <fgColor rgb="FFDE5308"/>
        <bgColor rgb="FFDE5308"/>
      </patternFill>
    </fill>
    <fill>
      <patternFill patternType="solid">
        <fgColor rgb="FFF67829"/>
        <bgColor rgb="FFF67829"/>
      </patternFill>
    </fill>
    <fill>
      <patternFill patternType="solid">
        <fgColor rgb="FFFF4D08"/>
        <bgColor rgb="FFFF4D08"/>
      </patternFill>
    </fill>
    <fill>
      <patternFill patternType="solid">
        <fgColor rgb="FF844C82"/>
        <bgColor rgb="FF844C82"/>
      </patternFill>
    </fill>
    <fill>
      <patternFill patternType="solid">
        <fgColor rgb="FF7F5DAE"/>
        <bgColor rgb="FF7F5DAE"/>
      </patternFill>
    </fill>
    <fill>
      <patternFill patternType="solid">
        <fgColor rgb="FFBB4077"/>
        <bgColor rgb="FFBB4077"/>
      </patternFill>
    </fill>
  </fills>
  <borders count="92">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top style="thin">
        <color rgb="FF000000"/>
      </top>
    </border>
    <border>
      <right style="thin">
        <color rgb="FF000000"/>
      </right>
      <top style="thin">
        <color rgb="FF000000"/>
      </top>
    </border>
    <border>
      <left style="thin">
        <color rgb="FF000000"/>
      </left>
      <top/>
      <bottom style="thin">
        <color rgb="FF000000"/>
      </bottom>
    </border>
    <border>
      <top/>
      <bottom style="thin">
        <color rgb="FF000000"/>
      </bottom>
    </border>
    <border>
      <right style="thin">
        <color rgb="FF000000"/>
      </right>
      <top/>
      <bottom style="thin">
        <color rgb="FF000000"/>
      </bottom>
    </border>
    <border>
      <left/>
      <right/>
      <top/>
      <bottom/>
    </border>
    <border>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style="thin">
        <color theme="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border>
    <border>
      <left style="thin">
        <color rgb="FF000000"/>
      </left>
      <right style="thin">
        <color rgb="FF000000"/>
      </right>
      <top style="thin">
        <color rgb="FF000000"/>
      </top>
      <bottom/>
    </border>
    <border>
      <left style="thin">
        <color rgb="FF000000"/>
      </left>
      <right/>
      <top style="thin">
        <color rgb="FF000000"/>
      </top>
      <bottom/>
    </border>
    <border>
      <left style="thin">
        <color theme="0"/>
      </left>
      <right style="thin">
        <color rgb="FF000000"/>
      </right>
      <top style="thin">
        <color rgb="FF000000"/>
      </top>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top style="medium">
        <color rgb="FF000000"/>
      </top>
      <bottom style="thin">
        <color rgb="FF000000"/>
      </bottom>
    </border>
    <border>
      <right style="thin">
        <color rgb="FF000000"/>
      </right>
      <top style="medium">
        <color rgb="FF000000"/>
      </top>
      <bottom style="thin">
        <color rgb="FF000000"/>
      </bottom>
    </border>
    <border>
      <left style="thin">
        <color rgb="FF000000"/>
      </left>
      <right/>
      <top style="medium">
        <color rgb="FF000000"/>
      </top>
      <bottom style="thin">
        <color rgb="FF000000"/>
      </bottom>
    </border>
    <border>
      <left style="thin">
        <color theme="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bottom style="thin">
        <color rgb="FF000000"/>
      </bottom>
    </border>
    <border>
      <left style="thin">
        <color theme="0"/>
      </left>
      <right style="thin">
        <color rgb="FF000000"/>
      </right>
      <top/>
      <bottom style="thin">
        <color rgb="FF000000"/>
      </bottom>
    </border>
    <border>
      <left style="thin">
        <color rgb="FF000000"/>
      </left>
      <right style="medium">
        <color rgb="FF000000"/>
      </right>
      <top/>
      <bottom style="thin">
        <color rgb="FF000000"/>
      </bottom>
    </border>
    <border>
      <left style="thin">
        <color rgb="FF000000"/>
      </left>
      <right style="medium">
        <color rgb="FF000000"/>
      </right>
      <top style="thin">
        <color rgb="FF000000"/>
      </top>
      <bottom style="thin">
        <color rgb="FF000000"/>
      </bottom>
    </border>
    <border>
      <right/>
      <top/>
      <bottom style="thin">
        <color rgb="FF000000"/>
      </bottom>
    </border>
    <border>
      <left/>
      <right style="thin">
        <color rgb="FF000000"/>
      </right>
      <top/>
      <bottom style="thin">
        <color rgb="FF000000"/>
      </bottom>
    </border>
    <border>
      <left/>
      <right style="thin">
        <color rgb="FF000000"/>
      </right>
      <top style="thin">
        <color rgb="FF000000"/>
      </top>
      <bottom style="thin">
        <color rgb="FF000000"/>
      </bottom>
    </border>
    <border>
      <left style="medium">
        <color rgb="FF000000"/>
      </left>
      <right style="thin">
        <color rgb="FF000000"/>
      </right>
      <top style="thin">
        <color rgb="FF000000"/>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medium">
        <color rgb="FF000000"/>
      </left>
      <right style="thin">
        <color rgb="FF000000"/>
      </right>
      <top/>
      <bottom style="thin">
        <color rgb="FF000000"/>
      </bottom>
    </border>
    <border>
      <left style="thin">
        <color rgb="FF000000"/>
      </left>
      <right style="thin">
        <color rgb="FF000000"/>
      </right>
      <top/>
      <bottom/>
    </border>
    <border>
      <left style="medium">
        <color rgb="FF000000"/>
      </left>
      <top style="thin">
        <color rgb="FF000000"/>
      </top>
      <bottom style="thin">
        <color rgb="FF000000"/>
      </bottom>
    </border>
    <border>
      <left style="medium">
        <color rgb="FF000000"/>
      </left>
      <right/>
      <top style="thin">
        <color rgb="FF000000"/>
      </top>
      <bottom style="medium">
        <color rgb="FF000000"/>
      </bottom>
    </border>
    <border>
      <left/>
      <right/>
      <top style="thin">
        <color rgb="FF000000"/>
      </top>
      <bottom style="medium">
        <color rgb="FF000000"/>
      </bottom>
    </border>
    <border>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thin">
        <color theme="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bottom style="medium">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medium">
        <color rgb="FF000000"/>
      </left>
      <bottom style="medium">
        <color rgb="FF000000"/>
      </bottom>
    </border>
    <border>
      <top style="thin">
        <color rgb="FF000000"/>
      </top>
      <bottom style="medium">
        <color rgb="FF000000"/>
      </bottom>
    </border>
    <border>
      <left style="thin">
        <color rgb="FF000000"/>
      </left>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style="thin">
        <color rgb="FF000000"/>
      </top>
      <bottom style="medium">
        <color rgb="FF000000"/>
      </bottom>
    </border>
    <border>
      <left style="medium">
        <color rgb="FF000000"/>
      </left>
      <bottom style="thin">
        <color rgb="FF000000"/>
      </bottom>
    </border>
    <border>
      <left style="thin">
        <color rgb="FF000000"/>
      </left>
      <right style="thin">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border>
    <border>
      <top style="thin">
        <color rgb="FF000000"/>
      </top>
    </border>
    <border>
      <right style="medium">
        <color rgb="FF000000"/>
      </right>
    </border>
    <border>
      <right style="medium">
        <color rgb="FF000000"/>
      </right>
      <bottom style="medium">
        <color rgb="FF000000"/>
      </bottom>
    </border>
    <border>
      <left/>
      <right style="thin">
        <color rgb="FF000000"/>
      </right>
      <top style="thin">
        <color rgb="FF000000"/>
      </top>
      <bottom/>
    </border>
    <border>
      <left/>
      <right style="thin">
        <color rgb="FF000000"/>
      </right>
      <top style="medium">
        <color rgb="FF000000"/>
      </top>
      <bottom style="thin">
        <color rgb="FF000000"/>
      </bottom>
    </border>
    <border>
      <left style="medium">
        <color rgb="FF000000"/>
      </left>
      <top style="thin">
        <color rgb="FF000000"/>
      </top>
      <bottom style="medium">
        <color rgb="FF000000"/>
      </bottom>
    </border>
    <border>
      <left/>
      <top/>
      <bottom/>
    </border>
    <border>
      <top/>
      <bottom/>
    </border>
    <border>
      <right/>
      <top/>
      <bottom/>
    </border>
    <border>
      <left style="thick">
        <color rgb="FF000000"/>
      </left>
      <right style="thick">
        <color rgb="FF000000"/>
      </right>
      <top style="thick">
        <color rgb="FF000000"/>
      </top>
    </border>
    <border>
      <left style="thick">
        <color rgb="FF000000"/>
      </left>
      <right style="thick">
        <color rgb="FF000000"/>
      </right>
    </border>
    <border>
      <left style="thick">
        <color rgb="FF000000"/>
      </left>
      <right style="thick">
        <color rgb="FF000000"/>
      </right>
      <top style="medium">
        <color rgb="FF000000"/>
      </top>
      <bottom style="thick">
        <color rgb="FF000000"/>
      </bottom>
    </border>
    <border>
      <left style="thick">
        <color rgb="FF000000"/>
      </left>
      <right style="thick">
        <color rgb="FF000000"/>
      </right>
      <top style="thick">
        <color rgb="FF000000"/>
      </top>
      <bottom style="thick">
        <color rgb="FF000000"/>
      </bottom>
    </border>
    <border>
      <left style="medium">
        <color rgb="FF000000"/>
      </left>
      <right style="thin">
        <color rgb="FF000000"/>
      </right>
      <top style="thick">
        <color theme="0"/>
      </top>
      <bottom style="medium">
        <color rgb="FF000000"/>
      </bottom>
    </border>
    <border>
      <left style="thin">
        <color rgb="FF000000"/>
      </left>
      <right style="thin">
        <color rgb="FF000000"/>
      </right>
      <top style="thick">
        <color theme="0"/>
      </top>
      <bottom style="medium">
        <color rgb="FF000000"/>
      </bottom>
    </border>
    <border>
      <left style="thin">
        <color rgb="FF000000"/>
      </left>
      <right/>
      <top style="thick">
        <color theme="0"/>
      </top>
      <bottom style="medium">
        <color rgb="FF000000"/>
      </bottom>
    </border>
    <border>
      <left style="thin">
        <color theme="0"/>
      </left>
      <right style="thin">
        <color rgb="FF000000"/>
      </right>
      <top style="thick">
        <color theme="0"/>
      </top>
      <bottom style="medium">
        <color rgb="FF000000"/>
      </bottom>
    </border>
    <border>
      <left style="thin">
        <color rgb="FF000000"/>
      </left>
      <right style="thin">
        <color rgb="FF000000"/>
      </right>
      <top style="thick">
        <color rgb="FF000000"/>
      </top>
      <bottom style="medium">
        <color rgb="FF000000"/>
      </bottom>
    </border>
    <border>
      <left style="thin">
        <color rgb="FF000000"/>
      </left>
      <right style="medium">
        <color rgb="FF000000"/>
      </right>
      <top style="thick">
        <color theme="0"/>
      </top>
      <bottom style="medium">
        <color rgb="FF000000"/>
      </bottom>
    </border>
  </borders>
  <cellStyleXfs count="1">
    <xf borderId="0" fillId="0" fontId="0" numFmtId="0" applyAlignment="1" applyFont="1"/>
  </cellStyleXfs>
  <cellXfs count="864">
    <xf borderId="0" fillId="0" fontId="0" numFmtId="0" xfId="0" applyAlignment="1" applyFont="1">
      <alignment readingOrder="0" shrinkToFit="0" vertical="bottom" wrapText="0"/>
    </xf>
    <xf borderId="0" fillId="0" fontId="1" numFmtId="49" xfId="0" applyFont="1" applyNumberFormat="1"/>
    <xf borderId="0" fillId="0" fontId="2" numFmtId="0" xfId="0" applyFont="1"/>
    <xf borderId="0" fillId="0" fontId="3" numFmtId="0" xfId="0" applyAlignment="1" applyFont="1">
      <alignment horizontal="center"/>
    </xf>
    <xf borderId="0" fillId="0" fontId="4" numFmtId="49" xfId="0" applyAlignment="1" applyFont="1" applyNumberFormat="1">
      <alignment horizontal="right"/>
    </xf>
    <xf borderId="0" fillId="0" fontId="2" numFmtId="0" xfId="0" applyAlignment="1" applyFont="1">
      <alignment vertical="center"/>
    </xf>
    <xf borderId="0" fillId="0" fontId="5" numFmtId="49" xfId="0" applyAlignment="1" applyFont="1" applyNumberFormat="1">
      <alignment horizontal="right"/>
    </xf>
    <xf borderId="1" fillId="2" fontId="2" numFmtId="49" xfId="0" applyBorder="1" applyFill="1" applyFont="1" applyNumberFormat="1"/>
    <xf borderId="2" fillId="0" fontId="6" numFmtId="0" xfId="0" applyBorder="1" applyFont="1"/>
    <xf borderId="3" fillId="0" fontId="6" numFmtId="0" xfId="0" applyBorder="1" applyFont="1"/>
    <xf borderId="0" fillId="0" fontId="7" numFmtId="0" xfId="0" applyAlignment="1" applyFont="1">
      <alignment readingOrder="0"/>
    </xf>
    <xf borderId="0" fillId="0" fontId="7" numFmtId="0" xfId="0" applyFont="1"/>
    <xf borderId="0" fillId="0" fontId="4" numFmtId="0" xfId="0" applyFont="1"/>
    <xf borderId="0" fillId="0" fontId="8" numFmtId="49" xfId="0" applyFont="1" applyNumberFormat="1"/>
    <xf borderId="0" fillId="0" fontId="2" numFmtId="164" xfId="0" applyFont="1" applyNumberFormat="1"/>
    <xf borderId="0" fillId="0" fontId="7" numFmtId="14" xfId="0" applyAlignment="1" applyFont="1" applyNumberFormat="1">
      <alignment horizontal="center"/>
    </xf>
    <xf borderId="0" fillId="0" fontId="4" numFmtId="0" xfId="0" applyAlignment="1" applyFont="1">
      <alignment horizontal="right"/>
    </xf>
    <xf borderId="4" fillId="0" fontId="5" numFmtId="49" xfId="0" applyAlignment="1" applyBorder="1" applyFont="1" applyNumberFormat="1">
      <alignment horizontal="right" vertical="center"/>
    </xf>
    <xf borderId="1" fillId="2" fontId="9" numFmtId="49" xfId="0" applyBorder="1" applyFont="1" applyNumberFormat="1"/>
    <xf borderId="0" fillId="0" fontId="10" numFmtId="49" xfId="0" applyFont="1" applyNumberFormat="1"/>
    <xf borderId="0" fillId="0" fontId="11" numFmtId="49" xfId="0" applyAlignment="1" applyFont="1" applyNumberFormat="1">
      <alignment horizontal="right"/>
    </xf>
    <xf borderId="0" fillId="0" fontId="12" numFmtId="49" xfId="0" applyFont="1" applyNumberFormat="1"/>
    <xf borderId="0" fillId="0" fontId="13" numFmtId="0" xfId="0" applyAlignment="1" applyFont="1">
      <alignment horizontal="right"/>
    </xf>
    <xf borderId="0" fillId="0" fontId="13" numFmtId="0" xfId="0" applyAlignment="1" applyFont="1">
      <alignment horizontal="right" shrinkToFit="0" vertical="center" wrapText="1"/>
    </xf>
    <xf borderId="5" fillId="2" fontId="14" numFmtId="49" xfId="0" applyAlignment="1" applyBorder="1" applyFont="1" applyNumberFormat="1">
      <alignment horizontal="center" shrinkToFit="0" vertical="center" wrapText="1"/>
    </xf>
    <xf borderId="6" fillId="0" fontId="6" numFmtId="0" xfId="0" applyBorder="1" applyFont="1"/>
    <xf borderId="7" fillId="2" fontId="2" numFmtId="49" xfId="0" applyBorder="1" applyFont="1" applyNumberFormat="1"/>
    <xf borderId="8" fillId="0" fontId="6" numFmtId="0" xfId="0" applyBorder="1" applyFont="1"/>
    <xf borderId="9" fillId="0" fontId="6" numFmtId="0" xfId="0" applyBorder="1" applyFont="1"/>
    <xf borderId="0" fillId="0" fontId="13" numFmtId="0" xfId="0" applyAlignment="1" applyFont="1">
      <alignment horizontal="right" vertical="center"/>
    </xf>
    <xf borderId="7" fillId="2" fontId="15" numFmtId="49" xfId="0" applyBorder="1" applyFont="1" applyNumberFormat="1"/>
    <xf borderId="10" fillId="3" fontId="12" numFmtId="0" xfId="0" applyAlignment="1" applyBorder="1" applyFill="1" applyFont="1">
      <alignment horizontal="center"/>
    </xf>
    <xf borderId="11" fillId="0" fontId="6" numFmtId="0" xfId="0" applyBorder="1" applyFont="1"/>
    <xf borderId="12" fillId="0" fontId="6" numFmtId="0" xfId="0" applyBorder="1" applyFont="1"/>
    <xf borderId="13" fillId="0" fontId="6" numFmtId="0" xfId="0" applyBorder="1" applyFont="1"/>
    <xf borderId="0" fillId="0" fontId="2" numFmtId="49" xfId="0" applyFont="1" applyNumberFormat="1"/>
    <xf borderId="0" fillId="0" fontId="2" numFmtId="0" xfId="0" applyAlignment="1" applyFont="1">
      <alignment horizontal="right"/>
    </xf>
    <xf borderId="11" fillId="0" fontId="2" numFmtId="49" xfId="0" applyAlignment="1" applyBorder="1" applyFont="1" applyNumberFormat="1">
      <alignment vertical="center"/>
    </xf>
    <xf borderId="13" fillId="0" fontId="13" numFmtId="49" xfId="0" applyAlignment="1" applyBorder="1" applyFont="1" applyNumberFormat="1">
      <alignment horizontal="right"/>
    </xf>
    <xf borderId="2" fillId="0" fontId="15" numFmtId="0" xfId="0" applyBorder="1" applyFont="1"/>
    <xf borderId="2" fillId="0" fontId="2" numFmtId="49" xfId="0" applyBorder="1" applyFont="1" applyNumberFormat="1"/>
    <xf borderId="3" fillId="0" fontId="2" numFmtId="49" xfId="0" applyBorder="1" applyFont="1" applyNumberFormat="1"/>
    <xf borderId="0" fillId="0" fontId="16" numFmtId="49" xfId="0" applyAlignment="1" applyFont="1" applyNumberFormat="1">
      <alignment vertical="center"/>
    </xf>
    <xf borderId="0" fillId="0" fontId="12" numFmtId="0" xfId="0" applyAlignment="1" applyFont="1">
      <alignment horizontal="center"/>
    </xf>
    <xf borderId="14" fillId="4" fontId="17" numFmtId="49" xfId="0" applyAlignment="1" applyBorder="1" applyFill="1" applyFont="1" applyNumberFormat="1">
      <alignment horizontal="center" vertical="center"/>
    </xf>
    <xf borderId="15" fillId="4" fontId="17" numFmtId="49" xfId="0" applyAlignment="1" applyBorder="1" applyFont="1" applyNumberFormat="1">
      <alignment horizontal="center" shrinkToFit="0" vertical="center" wrapText="1"/>
    </xf>
    <xf borderId="7" fillId="4" fontId="17" numFmtId="49" xfId="0" applyAlignment="1" applyBorder="1" applyFont="1" applyNumberFormat="1">
      <alignment horizontal="center" vertical="center"/>
    </xf>
    <xf borderId="14" fillId="4" fontId="4" numFmtId="49" xfId="0" applyAlignment="1" applyBorder="1" applyFont="1" applyNumberFormat="1">
      <alignment horizontal="center" shrinkToFit="0" vertical="center" wrapText="1"/>
    </xf>
    <xf borderId="15" fillId="4" fontId="2" numFmtId="0" xfId="0" applyAlignment="1" applyBorder="1" applyFont="1">
      <alignment shrinkToFit="0" vertical="center" wrapText="1"/>
    </xf>
    <xf borderId="14" fillId="4" fontId="18" numFmtId="49" xfId="0" applyAlignment="1" applyBorder="1" applyFont="1" applyNumberFormat="1">
      <alignment horizontal="center" shrinkToFit="0" vertical="center" wrapText="1"/>
    </xf>
    <xf borderId="15" fillId="4" fontId="18" numFmtId="49" xfId="0" applyAlignment="1" applyBorder="1" applyFont="1" applyNumberFormat="1">
      <alignment horizontal="center" shrinkToFit="0" vertical="center" wrapText="1"/>
    </xf>
    <xf borderId="15" fillId="4" fontId="18" numFmtId="49" xfId="0" applyAlignment="1" applyBorder="1" applyFont="1" applyNumberFormat="1">
      <alignment horizontal="center" readingOrder="0" shrinkToFit="0" vertical="center" wrapText="1"/>
    </xf>
    <xf borderId="15" fillId="4" fontId="4" numFmtId="49" xfId="0" applyAlignment="1" applyBorder="1" applyFont="1" applyNumberFormat="1">
      <alignment horizontal="center" shrinkToFit="0" vertical="center" wrapText="1"/>
    </xf>
    <xf borderId="16" fillId="0" fontId="2" numFmtId="0" xfId="0" applyAlignment="1" applyBorder="1" applyFont="1">
      <alignment shrinkToFit="0" vertical="center" wrapText="1"/>
    </xf>
    <xf borderId="14" fillId="5" fontId="19" numFmtId="49" xfId="0" applyAlignment="1" applyBorder="1" applyFill="1" applyFont="1" applyNumberFormat="1">
      <alignment horizontal="center" shrinkToFit="0" vertical="top" wrapText="1"/>
    </xf>
    <xf borderId="14" fillId="6" fontId="19" numFmtId="49" xfId="0" applyAlignment="1" applyBorder="1" applyFill="1" applyFont="1" applyNumberFormat="1">
      <alignment horizontal="center" shrinkToFit="0" vertical="top" wrapText="1"/>
    </xf>
    <xf borderId="14" fillId="7" fontId="19" numFmtId="49" xfId="0" applyAlignment="1" applyBorder="1" applyFill="1" applyFont="1" applyNumberFormat="1">
      <alignment horizontal="center" shrinkToFit="0" vertical="top" wrapText="1"/>
    </xf>
    <xf borderId="14" fillId="8" fontId="19" numFmtId="49" xfId="0" applyAlignment="1" applyBorder="1" applyFill="1" applyFont="1" applyNumberFormat="1">
      <alignment horizontal="center" shrinkToFit="0" vertical="top" wrapText="1"/>
    </xf>
    <xf borderId="14" fillId="9" fontId="19" numFmtId="49" xfId="0" applyAlignment="1" applyBorder="1" applyFill="1" applyFont="1" applyNumberFormat="1">
      <alignment horizontal="center" shrinkToFit="0" vertical="top" wrapText="1"/>
    </xf>
    <xf borderId="14" fillId="10" fontId="19" numFmtId="49" xfId="0" applyAlignment="1" applyBorder="1" applyFill="1" applyFont="1" applyNumberFormat="1">
      <alignment horizontal="center" shrinkToFit="0" vertical="top" wrapText="1"/>
    </xf>
    <xf borderId="14" fillId="11" fontId="20" numFmtId="49" xfId="0" applyAlignment="1" applyBorder="1" applyFill="1" applyFont="1" applyNumberFormat="1">
      <alignment horizontal="center" shrinkToFit="0" vertical="top" wrapText="1"/>
    </xf>
    <xf borderId="14" fillId="12" fontId="19" numFmtId="49" xfId="0" applyAlignment="1" applyBorder="1" applyFill="1" applyFont="1" applyNumberFormat="1">
      <alignment horizontal="center" shrinkToFit="0" vertical="top" wrapText="1"/>
    </xf>
    <xf borderId="17" fillId="13" fontId="19" numFmtId="49" xfId="0" applyAlignment="1" applyBorder="1" applyFill="1" applyFont="1" applyNumberFormat="1">
      <alignment horizontal="center" shrinkToFit="0" vertical="top" wrapText="1"/>
    </xf>
    <xf borderId="18" fillId="14" fontId="19" numFmtId="49" xfId="0" applyAlignment="1" applyBorder="1" applyFill="1" applyFont="1" applyNumberFormat="1">
      <alignment horizontal="center" shrinkToFit="0" vertical="top" wrapText="1"/>
    </xf>
    <xf borderId="14" fillId="15" fontId="20" numFmtId="49" xfId="0" applyAlignment="1" applyBorder="1" applyFill="1" applyFont="1" applyNumberFormat="1">
      <alignment horizontal="center" shrinkToFit="0" vertical="top" wrapText="1"/>
    </xf>
    <xf borderId="14" fillId="16" fontId="20" numFmtId="49" xfId="0" applyAlignment="1" applyBorder="1" applyFill="1" applyFont="1" applyNumberFormat="1">
      <alignment horizontal="center" shrinkToFit="0" vertical="top" wrapText="1"/>
    </xf>
    <xf borderId="14" fillId="17" fontId="19" numFmtId="49" xfId="0" applyAlignment="1" applyBorder="1" applyFill="1" applyFont="1" applyNumberFormat="1">
      <alignment horizontal="center" shrinkToFit="0" vertical="top" wrapText="1"/>
    </xf>
    <xf borderId="19" fillId="0" fontId="2" numFmtId="0" xfId="0" applyBorder="1" applyFont="1"/>
    <xf borderId="20" fillId="0" fontId="2" numFmtId="0" xfId="0" applyBorder="1" applyFont="1"/>
    <xf borderId="4" fillId="0" fontId="2" numFmtId="0" xfId="0" applyBorder="1" applyFont="1"/>
    <xf borderId="21" fillId="5" fontId="21" numFmtId="0" xfId="0" applyBorder="1" applyFont="1"/>
    <xf borderId="21" fillId="6" fontId="21" numFmtId="0" xfId="0" applyBorder="1" applyFont="1"/>
    <xf borderId="21" fillId="7" fontId="21" numFmtId="0" xfId="0" applyBorder="1" applyFont="1"/>
    <xf borderId="21" fillId="8" fontId="21" numFmtId="0" xfId="0" applyBorder="1" applyFont="1"/>
    <xf borderId="21" fillId="9" fontId="21" numFmtId="0" xfId="0" applyBorder="1" applyFont="1"/>
    <xf borderId="21" fillId="10" fontId="21" numFmtId="0" xfId="0" applyBorder="1" applyFont="1"/>
    <xf borderId="21" fillId="11" fontId="2" numFmtId="0" xfId="0" applyBorder="1" applyFont="1"/>
    <xf borderId="21" fillId="12" fontId="21" numFmtId="0" xfId="0" applyBorder="1" applyFont="1"/>
    <xf borderId="22" fillId="13" fontId="21" numFmtId="0" xfId="0" applyBorder="1" applyFont="1"/>
    <xf borderId="23" fillId="14" fontId="22" numFmtId="0" xfId="0" applyAlignment="1" applyBorder="1" applyFont="1">
      <alignment horizontal="center"/>
    </xf>
    <xf borderId="21" fillId="15" fontId="2" numFmtId="0" xfId="0" applyBorder="1" applyFont="1"/>
    <xf borderId="21" fillId="17" fontId="21" numFmtId="0" xfId="0" applyBorder="1" applyFont="1"/>
    <xf borderId="24" fillId="18" fontId="23" numFmtId="0" xfId="0" applyAlignment="1" applyBorder="1" applyFill="1" applyFont="1">
      <alignment horizontal="center"/>
    </xf>
    <xf borderId="25" fillId="18" fontId="23" numFmtId="49" xfId="0" applyAlignment="1" applyBorder="1" applyFont="1" applyNumberFormat="1">
      <alignment horizontal="center"/>
    </xf>
    <xf borderId="26" fillId="18" fontId="23" numFmtId="49" xfId="0" applyAlignment="1" applyBorder="1" applyFont="1" applyNumberFormat="1">
      <alignment horizontal="center"/>
    </xf>
    <xf borderId="27" fillId="0" fontId="6" numFmtId="0" xfId="0" applyBorder="1" applyFont="1"/>
    <xf borderId="28" fillId="0" fontId="6" numFmtId="0" xfId="0" applyBorder="1" applyFont="1"/>
    <xf borderId="25" fillId="18" fontId="23" numFmtId="0" xfId="0" applyAlignment="1" applyBorder="1" applyFont="1">
      <alignment horizontal="center"/>
    </xf>
    <xf borderId="25" fillId="18" fontId="24" numFmtId="0" xfId="0" applyBorder="1" applyFont="1"/>
    <xf borderId="25" fillId="18" fontId="23" numFmtId="3" xfId="0" applyAlignment="1" applyBorder="1" applyFont="1" applyNumberFormat="1">
      <alignment horizontal="center"/>
    </xf>
    <xf borderId="25" fillId="18" fontId="2" numFmtId="0" xfId="0" applyBorder="1" applyFont="1"/>
    <xf borderId="25" fillId="18" fontId="25" numFmtId="165" xfId="0" applyAlignment="1" applyBorder="1" applyFont="1" applyNumberFormat="1">
      <alignment horizontal="right"/>
    </xf>
    <xf borderId="25" fillId="18" fontId="25" numFmtId="166" xfId="0" applyAlignment="1" applyBorder="1" applyFont="1" applyNumberFormat="1">
      <alignment horizontal="right"/>
    </xf>
    <xf borderId="25" fillId="18" fontId="2" numFmtId="166" xfId="0" applyBorder="1" applyFont="1" applyNumberFormat="1"/>
    <xf borderId="25" fillId="18" fontId="26" numFmtId="166" xfId="0" applyAlignment="1" applyBorder="1" applyFont="1" applyNumberFormat="1">
      <alignment horizontal="right"/>
    </xf>
    <xf borderId="25" fillId="0" fontId="2" numFmtId="0" xfId="0" applyBorder="1" applyFont="1"/>
    <xf borderId="25" fillId="5" fontId="27" numFmtId="0" xfId="0" applyAlignment="1" applyBorder="1" applyFont="1">
      <alignment horizontal="center" vertical="center"/>
    </xf>
    <xf borderId="25" fillId="6" fontId="27" numFmtId="0" xfId="0" applyAlignment="1" applyBorder="1" applyFont="1">
      <alignment horizontal="center" vertical="center"/>
    </xf>
    <xf borderId="25" fillId="7" fontId="27" numFmtId="0" xfId="0" applyAlignment="1" applyBorder="1" applyFont="1">
      <alignment horizontal="center" vertical="center"/>
    </xf>
    <xf borderId="25" fillId="8" fontId="27" numFmtId="0" xfId="0" applyAlignment="1" applyBorder="1" applyFont="1">
      <alignment horizontal="center" vertical="center"/>
    </xf>
    <xf borderId="25" fillId="9" fontId="27" numFmtId="0" xfId="0" applyAlignment="1" applyBorder="1" applyFont="1">
      <alignment horizontal="center" vertical="center"/>
    </xf>
    <xf borderId="25" fillId="10" fontId="27" numFmtId="0" xfId="0" applyAlignment="1" applyBorder="1" applyFont="1">
      <alignment horizontal="center" vertical="center"/>
    </xf>
    <xf borderId="25" fillId="11" fontId="28" numFmtId="0" xfId="0" applyAlignment="1" applyBorder="1" applyFont="1">
      <alignment horizontal="center" vertical="center"/>
    </xf>
    <xf borderId="25" fillId="12" fontId="27" numFmtId="0" xfId="0" applyAlignment="1" applyBorder="1" applyFont="1">
      <alignment horizontal="center" vertical="center"/>
    </xf>
    <xf borderId="29" fillId="13" fontId="27" numFmtId="0" xfId="0" applyAlignment="1" applyBorder="1" applyFont="1">
      <alignment horizontal="center" vertical="center"/>
    </xf>
    <xf borderId="30" fillId="14" fontId="27" numFmtId="0" xfId="0" applyAlignment="1" applyBorder="1" applyFont="1">
      <alignment horizontal="center" vertical="center"/>
    </xf>
    <xf borderId="25" fillId="15" fontId="28" numFmtId="0" xfId="0" applyAlignment="1" applyBorder="1" applyFont="1">
      <alignment horizontal="center" vertical="center"/>
    </xf>
    <xf borderId="25" fillId="0" fontId="28" numFmtId="0" xfId="0" applyAlignment="1" applyBorder="1" applyFont="1">
      <alignment horizontal="center" vertical="center"/>
    </xf>
    <xf borderId="31" fillId="17" fontId="27" numFmtId="0" xfId="0" applyAlignment="1" applyBorder="1" applyFont="1">
      <alignment horizontal="center" vertical="center"/>
    </xf>
    <xf borderId="32" fillId="18" fontId="23" numFmtId="0" xfId="0" applyAlignment="1" applyBorder="1" applyFont="1">
      <alignment horizontal="center"/>
    </xf>
    <xf borderId="14" fillId="18" fontId="23" numFmtId="49" xfId="0" applyAlignment="1" applyBorder="1" applyFont="1" applyNumberFormat="1">
      <alignment horizontal="center"/>
    </xf>
    <xf borderId="1" fillId="18" fontId="23" numFmtId="49" xfId="0" applyAlignment="1" applyBorder="1" applyFont="1" applyNumberFormat="1">
      <alignment horizontal="center"/>
    </xf>
    <xf borderId="14" fillId="18" fontId="23" numFmtId="0" xfId="0" applyAlignment="1" applyBorder="1" applyFont="1">
      <alignment horizontal="center"/>
    </xf>
    <xf borderId="14" fillId="18" fontId="24" numFmtId="0" xfId="0" applyBorder="1" applyFont="1"/>
    <xf borderId="14" fillId="18" fontId="23" numFmtId="3" xfId="0" applyAlignment="1" applyBorder="1" applyFont="1" applyNumberFormat="1">
      <alignment horizontal="center"/>
    </xf>
    <xf borderId="14" fillId="18" fontId="2" numFmtId="0" xfId="0" applyBorder="1" applyFont="1"/>
    <xf borderId="14" fillId="18" fontId="25" numFmtId="165" xfId="0" applyAlignment="1" applyBorder="1" applyFont="1" applyNumberFormat="1">
      <alignment horizontal="right"/>
    </xf>
    <xf borderId="14" fillId="18" fontId="25" numFmtId="166" xfId="0" applyAlignment="1" applyBorder="1" applyFont="1" applyNumberFormat="1">
      <alignment horizontal="right"/>
    </xf>
    <xf borderId="14" fillId="18" fontId="2" numFmtId="166" xfId="0" applyBorder="1" applyFont="1" applyNumberFormat="1"/>
    <xf borderId="14" fillId="18" fontId="26" numFmtId="166" xfId="0" applyAlignment="1" applyBorder="1" applyFont="1" applyNumberFormat="1">
      <alignment horizontal="right"/>
    </xf>
    <xf borderId="16" fillId="0" fontId="2" numFmtId="0" xfId="0" applyBorder="1" applyFont="1"/>
    <xf borderId="15" fillId="5" fontId="27" numFmtId="0" xfId="0" applyAlignment="1" applyBorder="1" applyFont="1">
      <alignment horizontal="center" vertical="center"/>
    </xf>
    <xf borderId="15" fillId="6" fontId="27" numFmtId="0" xfId="0" applyAlignment="1" applyBorder="1" applyFont="1">
      <alignment horizontal="center" vertical="center"/>
    </xf>
    <xf borderId="15" fillId="7" fontId="27" numFmtId="0" xfId="0" applyAlignment="1" applyBorder="1" applyFont="1">
      <alignment horizontal="center" vertical="center"/>
    </xf>
    <xf borderId="15" fillId="8" fontId="27" numFmtId="0" xfId="0" applyAlignment="1" applyBorder="1" applyFont="1">
      <alignment horizontal="center" vertical="center"/>
    </xf>
    <xf borderId="15" fillId="9" fontId="27" numFmtId="0" xfId="0" applyAlignment="1" applyBorder="1" applyFont="1">
      <alignment horizontal="center" vertical="center"/>
    </xf>
    <xf borderId="15" fillId="10" fontId="27" numFmtId="0" xfId="0" applyAlignment="1" applyBorder="1" applyFont="1">
      <alignment horizontal="center" vertical="center"/>
    </xf>
    <xf borderId="15" fillId="11" fontId="28" numFmtId="0" xfId="0" applyAlignment="1" applyBorder="1" applyFont="1">
      <alignment horizontal="center" vertical="center"/>
    </xf>
    <xf borderId="15" fillId="12" fontId="27" numFmtId="0" xfId="0" applyAlignment="1" applyBorder="1" applyFont="1">
      <alignment horizontal="center" vertical="center"/>
    </xf>
    <xf borderId="33" fillId="13" fontId="27" numFmtId="0" xfId="0" applyAlignment="1" applyBorder="1" applyFont="1">
      <alignment horizontal="center" vertical="center"/>
    </xf>
    <xf borderId="34" fillId="14" fontId="27" numFmtId="0" xfId="0" applyAlignment="1" applyBorder="1" applyFont="1">
      <alignment horizontal="center" vertical="center"/>
    </xf>
    <xf borderId="15" fillId="15" fontId="28" numFmtId="0" xfId="0" applyAlignment="1" applyBorder="1" applyFont="1">
      <alignment horizontal="center" vertical="center"/>
    </xf>
    <xf borderId="16" fillId="0" fontId="28" numFmtId="0" xfId="0" applyAlignment="1" applyBorder="1" applyFont="1">
      <alignment horizontal="center" vertical="center"/>
    </xf>
    <xf borderId="35" fillId="17" fontId="27" numFmtId="0" xfId="0" applyAlignment="1" applyBorder="1" applyFont="1">
      <alignment horizontal="center" vertical="center"/>
    </xf>
    <xf borderId="14" fillId="0" fontId="2" numFmtId="0" xfId="0" applyBorder="1" applyFont="1"/>
    <xf borderId="14" fillId="5" fontId="27" numFmtId="0" xfId="0" applyAlignment="1" applyBorder="1" applyFont="1">
      <alignment horizontal="center" vertical="center"/>
    </xf>
    <xf borderId="14" fillId="6" fontId="27" numFmtId="0" xfId="0" applyAlignment="1" applyBorder="1" applyFont="1">
      <alignment horizontal="center" vertical="center"/>
    </xf>
    <xf borderId="14" fillId="7" fontId="27" numFmtId="0" xfId="0" applyAlignment="1" applyBorder="1" applyFont="1">
      <alignment horizontal="center" vertical="center"/>
    </xf>
    <xf borderId="14" fillId="8" fontId="27" numFmtId="0" xfId="0" applyAlignment="1" applyBorder="1" applyFont="1">
      <alignment horizontal="center" vertical="center"/>
    </xf>
    <xf borderId="14" fillId="9" fontId="27" numFmtId="0" xfId="0" applyAlignment="1" applyBorder="1" applyFont="1">
      <alignment horizontal="center" vertical="center"/>
    </xf>
    <xf borderId="14" fillId="10" fontId="27" numFmtId="0" xfId="0" applyAlignment="1" applyBorder="1" applyFont="1">
      <alignment horizontal="center" vertical="center"/>
    </xf>
    <xf borderId="14" fillId="11" fontId="28" numFmtId="0" xfId="0" applyAlignment="1" applyBorder="1" applyFont="1">
      <alignment horizontal="center" vertical="center"/>
    </xf>
    <xf borderId="14" fillId="12" fontId="27" numFmtId="0" xfId="0" applyAlignment="1" applyBorder="1" applyFont="1">
      <alignment horizontal="center" vertical="center"/>
    </xf>
    <xf borderId="17" fillId="13" fontId="27" numFmtId="0" xfId="0" applyAlignment="1" applyBorder="1" applyFont="1">
      <alignment horizontal="center" vertical="center"/>
    </xf>
    <xf borderId="18" fillId="14" fontId="27" numFmtId="0" xfId="0" applyAlignment="1" applyBorder="1" applyFont="1">
      <alignment horizontal="center" vertical="center"/>
    </xf>
    <xf borderId="14" fillId="15" fontId="28" numFmtId="0" xfId="0" applyAlignment="1" applyBorder="1" applyFont="1">
      <alignment horizontal="center" vertical="center"/>
    </xf>
    <xf borderId="14" fillId="0" fontId="28" numFmtId="0" xfId="0" applyAlignment="1" applyBorder="1" applyFont="1">
      <alignment horizontal="center" vertical="center"/>
    </xf>
    <xf borderId="36" fillId="17" fontId="27" numFmtId="0" xfId="0" applyAlignment="1" applyBorder="1" applyFont="1">
      <alignment horizontal="center" vertical="center"/>
    </xf>
    <xf borderId="15" fillId="18" fontId="23" numFmtId="49" xfId="0" applyAlignment="1" applyBorder="1" applyFont="1" applyNumberFormat="1">
      <alignment horizontal="center"/>
    </xf>
    <xf borderId="15" fillId="18" fontId="23" numFmtId="0" xfId="0" applyAlignment="1" applyBorder="1" applyFont="1">
      <alignment horizontal="center"/>
    </xf>
    <xf borderId="32" fillId="19" fontId="23" numFmtId="0" xfId="0" applyAlignment="1" applyBorder="1" applyFill="1" applyFont="1">
      <alignment horizontal="center"/>
    </xf>
    <xf borderId="14" fillId="19" fontId="23" numFmtId="49" xfId="0" applyAlignment="1" applyBorder="1" applyFont="1" applyNumberFormat="1">
      <alignment horizontal="center"/>
    </xf>
    <xf borderId="1" fillId="19" fontId="23" numFmtId="49" xfId="0" applyAlignment="1" applyBorder="1" applyFont="1" applyNumberFormat="1">
      <alignment horizontal="center"/>
    </xf>
    <xf borderId="14" fillId="19" fontId="23" numFmtId="0" xfId="0" applyAlignment="1" applyBorder="1" applyFont="1">
      <alignment horizontal="center"/>
    </xf>
    <xf borderId="14" fillId="19" fontId="24" numFmtId="0" xfId="0" applyBorder="1" applyFont="1"/>
    <xf borderId="14" fillId="19" fontId="23" numFmtId="3" xfId="0" applyAlignment="1" applyBorder="1" applyFont="1" applyNumberFormat="1">
      <alignment horizontal="center"/>
    </xf>
    <xf borderId="14" fillId="19" fontId="2" numFmtId="0" xfId="0" applyBorder="1" applyFont="1"/>
    <xf borderId="14" fillId="19" fontId="25" numFmtId="165" xfId="0" applyAlignment="1" applyBorder="1" applyFont="1" applyNumberFormat="1">
      <alignment horizontal="right"/>
    </xf>
    <xf borderId="14" fillId="19" fontId="25" numFmtId="166" xfId="0" applyAlignment="1" applyBorder="1" applyFont="1" applyNumberFormat="1">
      <alignment horizontal="right"/>
    </xf>
    <xf borderId="14" fillId="19" fontId="2" numFmtId="166" xfId="0" applyBorder="1" applyFont="1" applyNumberFormat="1"/>
    <xf borderId="14" fillId="19" fontId="26" numFmtId="166" xfId="0" applyAlignment="1" applyBorder="1" applyFont="1" applyNumberFormat="1">
      <alignment horizontal="right"/>
    </xf>
    <xf borderId="32" fillId="20" fontId="23" numFmtId="0" xfId="0" applyAlignment="1" applyBorder="1" applyFill="1" applyFont="1">
      <alignment horizontal="center"/>
    </xf>
    <xf borderId="14" fillId="20" fontId="23" numFmtId="49" xfId="0" applyAlignment="1" applyBorder="1" applyFont="1" applyNumberFormat="1">
      <alignment horizontal="center"/>
    </xf>
    <xf borderId="1" fillId="20" fontId="23" numFmtId="49" xfId="0" applyAlignment="1" applyBorder="1" applyFont="1" applyNumberFormat="1">
      <alignment horizontal="center"/>
    </xf>
    <xf borderId="14" fillId="20" fontId="24" numFmtId="0" xfId="0" applyBorder="1" applyFont="1"/>
    <xf borderId="14" fillId="20" fontId="23" numFmtId="0" xfId="0" applyAlignment="1" applyBorder="1" applyFont="1">
      <alignment horizontal="center"/>
    </xf>
    <xf borderId="14" fillId="20" fontId="23" numFmtId="3" xfId="0" applyAlignment="1" applyBorder="1" applyFont="1" applyNumberFormat="1">
      <alignment horizontal="center"/>
    </xf>
    <xf borderId="14" fillId="20" fontId="2" numFmtId="0" xfId="0" applyBorder="1" applyFont="1"/>
    <xf borderId="14" fillId="20" fontId="25" numFmtId="165" xfId="0" applyAlignment="1" applyBorder="1" applyFont="1" applyNumberFormat="1">
      <alignment horizontal="right"/>
    </xf>
    <xf borderId="14" fillId="20" fontId="25" numFmtId="166" xfId="0" applyAlignment="1" applyBorder="1" applyFont="1" applyNumberFormat="1">
      <alignment horizontal="right"/>
    </xf>
    <xf borderId="14" fillId="20" fontId="2" numFmtId="166" xfId="0" applyBorder="1" applyFont="1" applyNumberFormat="1"/>
    <xf borderId="14" fillId="20" fontId="26" numFmtId="166" xfId="0" applyAlignment="1" applyBorder="1" applyFont="1" applyNumberFormat="1">
      <alignment horizontal="right"/>
    </xf>
    <xf borderId="14" fillId="20" fontId="24" numFmtId="167" xfId="0" applyBorder="1" applyFont="1" applyNumberFormat="1"/>
    <xf borderId="14" fillId="20" fontId="24" numFmtId="165" xfId="0" applyBorder="1" applyFont="1" applyNumberFormat="1"/>
    <xf borderId="14" fillId="0" fontId="2" numFmtId="165" xfId="0" applyBorder="1" applyFont="1" applyNumberFormat="1"/>
    <xf borderId="32" fillId="21" fontId="23" numFmtId="0" xfId="0" applyAlignment="1" applyBorder="1" applyFill="1" applyFont="1">
      <alignment horizontal="center"/>
    </xf>
    <xf borderId="14" fillId="21" fontId="23" numFmtId="49" xfId="0" applyAlignment="1" applyBorder="1" applyFont="1" applyNumberFormat="1">
      <alignment horizontal="center"/>
    </xf>
    <xf borderId="1" fillId="21" fontId="23" numFmtId="49" xfId="0" applyAlignment="1" applyBorder="1" applyFont="1" applyNumberFormat="1">
      <alignment horizontal="center"/>
    </xf>
    <xf borderId="14" fillId="21" fontId="24" numFmtId="0" xfId="0" applyBorder="1" applyFont="1"/>
    <xf borderId="14" fillId="21" fontId="24" numFmtId="167" xfId="0" applyBorder="1" applyFont="1" applyNumberFormat="1"/>
    <xf borderId="14" fillId="21" fontId="23" numFmtId="0" xfId="0" applyAlignment="1" applyBorder="1" applyFont="1">
      <alignment horizontal="center"/>
    </xf>
    <xf borderId="14" fillId="21" fontId="24" numFmtId="165" xfId="0" applyBorder="1" applyFont="1" applyNumberFormat="1"/>
    <xf borderId="14" fillId="21" fontId="23" numFmtId="3" xfId="0" applyAlignment="1" applyBorder="1" applyFont="1" applyNumberFormat="1">
      <alignment horizontal="center"/>
    </xf>
    <xf borderId="14" fillId="21" fontId="2" numFmtId="0" xfId="0" applyBorder="1" applyFont="1"/>
    <xf borderId="14" fillId="21" fontId="25" numFmtId="165" xfId="0" applyAlignment="1" applyBorder="1" applyFont="1" applyNumberFormat="1">
      <alignment horizontal="right"/>
    </xf>
    <xf borderId="14" fillId="21" fontId="25" numFmtId="166" xfId="0" applyAlignment="1" applyBorder="1" applyFont="1" applyNumberFormat="1">
      <alignment horizontal="right"/>
    </xf>
    <xf borderId="14" fillId="21" fontId="2" numFmtId="166" xfId="0" applyBorder="1" applyFont="1" applyNumberFormat="1"/>
    <xf borderId="14" fillId="21" fontId="26" numFmtId="166" xfId="0" applyAlignment="1" applyBorder="1" applyFont="1" applyNumberFormat="1">
      <alignment horizontal="right"/>
    </xf>
    <xf borderId="32" fillId="22" fontId="23" numFmtId="0" xfId="0" applyAlignment="1" applyBorder="1" applyFill="1" applyFont="1">
      <alignment horizontal="center"/>
    </xf>
    <xf borderId="14" fillId="22" fontId="23" numFmtId="49" xfId="0" applyAlignment="1" applyBorder="1" applyFont="1" applyNumberFormat="1">
      <alignment horizontal="center"/>
    </xf>
    <xf borderId="1" fillId="22" fontId="23" numFmtId="49" xfId="0" applyAlignment="1" applyBorder="1" applyFont="1" applyNumberFormat="1">
      <alignment horizontal="center"/>
    </xf>
    <xf borderId="14" fillId="22" fontId="24" numFmtId="0" xfId="0" applyBorder="1" applyFont="1"/>
    <xf borderId="14" fillId="22" fontId="23" numFmtId="167" xfId="0" applyAlignment="1" applyBorder="1" applyFont="1" applyNumberFormat="1">
      <alignment horizontal="center"/>
    </xf>
    <xf borderId="14" fillId="22" fontId="23" numFmtId="0" xfId="0" applyAlignment="1" applyBorder="1" applyFont="1">
      <alignment horizontal="center"/>
    </xf>
    <xf borderId="14" fillId="22" fontId="24" numFmtId="165" xfId="0" applyBorder="1" applyFont="1" applyNumberFormat="1"/>
    <xf borderId="14" fillId="22" fontId="23" numFmtId="3" xfId="0" applyAlignment="1" applyBorder="1" applyFont="1" applyNumberFormat="1">
      <alignment horizontal="center"/>
    </xf>
    <xf borderId="14" fillId="22" fontId="2" numFmtId="0" xfId="0" applyBorder="1" applyFont="1"/>
    <xf borderId="14" fillId="22" fontId="25" numFmtId="165" xfId="0" applyAlignment="1" applyBorder="1" applyFont="1" applyNumberFormat="1">
      <alignment horizontal="right"/>
    </xf>
    <xf borderId="14" fillId="22" fontId="25" numFmtId="166" xfId="0" applyAlignment="1" applyBorder="1" applyFont="1" applyNumberFormat="1">
      <alignment horizontal="right"/>
    </xf>
    <xf borderId="14" fillId="22" fontId="2" numFmtId="166" xfId="0" applyBorder="1" applyFont="1" applyNumberFormat="1"/>
    <xf borderId="14" fillId="22" fontId="26" numFmtId="166" xfId="0" applyAlignment="1" applyBorder="1" applyFont="1" applyNumberFormat="1">
      <alignment horizontal="right"/>
    </xf>
    <xf borderId="14" fillId="22" fontId="25" numFmtId="165" xfId="0" applyBorder="1" applyFont="1" applyNumberFormat="1"/>
    <xf borderId="14" fillId="22" fontId="25" numFmtId="166" xfId="0" applyBorder="1" applyFont="1" applyNumberFormat="1"/>
    <xf borderId="32" fillId="23" fontId="23" numFmtId="0" xfId="0" applyAlignment="1" applyBorder="1" applyFill="1" applyFont="1">
      <alignment horizontal="center"/>
    </xf>
    <xf borderId="14" fillId="23" fontId="23" numFmtId="49" xfId="0" applyAlignment="1" applyBorder="1" applyFont="1" applyNumberFormat="1">
      <alignment horizontal="center"/>
    </xf>
    <xf borderId="1" fillId="23" fontId="23" numFmtId="49" xfId="0" applyAlignment="1" applyBorder="1" applyFont="1" applyNumberFormat="1">
      <alignment horizontal="center"/>
    </xf>
    <xf borderId="14" fillId="23" fontId="24" numFmtId="0" xfId="0" applyBorder="1" applyFont="1"/>
    <xf borderId="14" fillId="23" fontId="23" numFmtId="167" xfId="0" applyAlignment="1" applyBorder="1" applyFont="1" applyNumberFormat="1">
      <alignment horizontal="center"/>
    </xf>
    <xf borderId="14" fillId="23" fontId="23" numFmtId="0" xfId="0" applyAlignment="1" applyBorder="1" applyFont="1">
      <alignment horizontal="center"/>
    </xf>
    <xf borderId="14" fillId="23" fontId="24" numFmtId="165" xfId="0" applyBorder="1" applyFont="1" applyNumberFormat="1"/>
    <xf borderId="14" fillId="23" fontId="23" numFmtId="3" xfId="0" applyAlignment="1" applyBorder="1" applyFont="1" applyNumberFormat="1">
      <alignment horizontal="center"/>
    </xf>
    <xf borderId="14" fillId="23" fontId="2" numFmtId="0" xfId="0" applyBorder="1" applyFont="1"/>
    <xf borderId="14" fillId="23" fontId="25" numFmtId="165" xfId="0" applyAlignment="1" applyBorder="1" applyFont="1" applyNumberFormat="1">
      <alignment horizontal="right"/>
    </xf>
    <xf borderId="14" fillId="23" fontId="25" numFmtId="166" xfId="0" applyAlignment="1" applyBorder="1" applyFont="1" applyNumberFormat="1">
      <alignment horizontal="right"/>
    </xf>
    <xf borderId="14" fillId="23" fontId="2" numFmtId="166" xfId="0" applyBorder="1" applyFont="1" applyNumberFormat="1"/>
    <xf borderId="14" fillId="23" fontId="26" numFmtId="166" xfId="0" applyAlignment="1" applyBorder="1" applyFont="1" applyNumberFormat="1">
      <alignment horizontal="right"/>
    </xf>
    <xf borderId="32" fillId="24" fontId="23" numFmtId="0" xfId="0" applyAlignment="1" applyBorder="1" applyFill="1" applyFont="1">
      <alignment horizontal="center"/>
    </xf>
    <xf borderId="14" fillId="24" fontId="23" numFmtId="49" xfId="0" applyAlignment="1" applyBorder="1" applyFont="1" applyNumberFormat="1">
      <alignment horizontal="center"/>
    </xf>
    <xf borderId="1" fillId="24" fontId="23" numFmtId="49" xfId="0" applyAlignment="1" applyBorder="1" applyFont="1" applyNumberFormat="1">
      <alignment horizontal="center"/>
    </xf>
    <xf borderId="14" fillId="24" fontId="23" numFmtId="0" xfId="0" applyAlignment="1" applyBorder="1" applyFont="1">
      <alignment horizontal="center"/>
    </xf>
    <xf borderId="14" fillId="24" fontId="23" numFmtId="167" xfId="0" applyAlignment="1" applyBorder="1" applyFont="1" applyNumberFormat="1">
      <alignment horizontal="center"/>
    </xf>
    <xf borderId="14" fillId="24" fontId="24" numFmtId="165" xfId="0" applyBorder="1" applyFont="1" applyNumberFormat="1"/>
    <xf borderId="14" fillId="24" fontId="23" numFmtId="3" xfId="0" applyAlignment="1" applyBorder="1" applyFont="1" applyNumberFormat="1">
      <alignment horizontal="center"/>
    </xf>
    <xf borderId="14" fillId="24" fontId="2" numFmtId="0" xfId="0" applyBorder="1" applyFont="1"/>
    <xf borderId="14" fillId="24" fontId="25" numFmtId="165" xfId="0" applyAlignment="1" applyBorder="1" applyFont="1" applyNumberFormat="1">
      <alignment horizontal="right"/>
    </xf>
    <xf borderId="14" fillId="24" fontId="25" numFmtId="166" xfId="0" applyAlignment="1" applyBorder="1" applyFont="1" applyNumberFormat="1">
      <alignment horizontal="right"/>
    </xf>
    <xf borderId="14" fillId="24" fontId="2" numFmtId="166" xfId="0" applyBorder="1" applyFont="1" applyNumberFormat="1"/>
    <xf borderId="14" fillId="24" fontId="26" numFmtId="166" xfId="0" applyAlignment="1" applyBorder="1" applyFont="1" applyNumberFormat="1">
      <alignment horizontal="right"/>
    </xf>
    <xf borderId="1" fillId="24" fontId="24" numFmtId="0" xfId="0" applyAlignment="1" applyBorder="1" applyFont="1">
      <alignment horizontal="center"/>
    </xf>
    <xf borderId="14" fillId="24" fontId="24" numFmtId="0" xfId="0" applyBorder="1" applyFont="1"/>
    <xf borderId="32" fillId="25" fontId="23" numFmtId="0" xfId="0" applyAlignment="1" applyBorder="1" applyFill="1" applyFont="1">
      <alignment horizontal="center"/>
    </xf>
    <xf borderId="14" fillId="25" fontId="23" numFmtId="49" xfId="0" applyAlignment="1" applyBorder="1" applyFont="1" applyNumberFormat="1">
      <alignment horizontal="center"/>
    </xf>
    <xf borderId="1" fillId="25" fontId="23" numFmtId="49" xfId="0" applyAlignment="1" applyBorder="1" applyFont="1" applyNumberFormat="1">
      <alignment horizontal="center"/>
    </xf>
    <xf borderId="14" fillId="25" fontId="24" numFmtId="0" xfId="0" applyBorder="1" applyFont="1"/>
    <xf borderId="14" fillId="25" fontId="23" numFmtId="167" xfId="0" applyAlignment="1" applyBorder="1" applyFont="1" applyNumberFormat="1">
      <alignment horizontal="center"/>
    </xf>
    <xf borderId="14" fillId="25" fontId="23" numFmtId="0" xfId="0" applyAlignment="1" applyBorder="1" applyFont="1">
      <alignment horizontal="center"/>
    </xf>
    <xf borderId="14" fillId="25" fontId="24" numFmtId="165" xfId="0" applyBorder="1" applyFont="1" applyNumberFormat="1"/>
    <xf borderId="14" fillId="25" fontId="23" numFmtId="3" xfId="0" applyAlignment="1" applyBorder="1" applyFont="1" applyNumberFormat="1">
      <alignment horizontal="center"/>
    </xf>
    <xf borderId="14" fillId="25" fontId="2" numFmtId="0" xfId="0" applyBorder="1" applyFont="1"/>
    <xf borderId="14" fillId="25" fontId="25" numFmtId="165" xfId="0" applyAlignment="1" applyBorder="1" applyFont="1" applyNumberFormat="1">
      <alignment horizontal="right"/>
    </xf>
    <xf borderId="14" fillId="25" fontId="25" numFmtId="166" xfId="0" applyAlignment="1" applyBorder="1" applyFont="1" applyNumberFormat="1">
      <alignment horizontal="right"/>
    </xf>
    <xf borderId="14" fillId="25" fontId="2" numFmtId="166" xfId="0" applyBorder="1" applyFont="1" applyNumberFormat="1"/>
    <xf borderId="14" fillId="25" fontId="26" numFmtId="166" xfId="0" applyAlignment="1" applyBorder="1" applyFont="1" applyNumberFormat="1">
      <alignment horizontal="right"/>
    </xf>
    <xf borderId="32" fillId="26" fontId="23" numFmtId="0" xfId="0" applyAlignment="1" applyBorder="1" applyFill="1" applyFont="1">
      <alignment horizontal="center"/>
    </xf>
    <xf borderId="14" fillId="26" fontId="23" numFmtId="49" xfId="0" applyAlignment="1" applyBorder="1" applyFont="1" applyNumberFormat="1">
      <alignment horizontal="center"/>
    </xf>
    <xf borderId="1" fillId="26" fontId="23" numFmtId="49" xfId="0" applyAlignment="1" applyBorder="1" applyFont="1" applyNumberFormat="1">
      <alignment horizontal="center"/>
    </xf>
    <xf borderId="14" fillId="26" fontId="23" numFmtId="0" xfId="0" applyAlignment="1" applyBorder="1" applyFont="1">
      <alignment horizontal="center"/>
    </xf>
    <xf borderId="14" fillId="26" fontId="23" numFmtId="167" xfId="0" applyAlignment="1" applyBorder="1" applyFont="1" applyNumberFormat="1">
      <alignment horizontal="center"/>
    </xf>
    <xf borderId="14" fillId="26" fontId="24" numFmtId="165" xfId="0" applyBorder="1" applyFont="1" applyNumberFormat="1"/>
    <xf borderId="14" fillId="26" fontId="23" numFmtId="3" xfId="0" applyAlignment="1" applyBorder="1" applyFont="1" applyNumberFormat="1">
      <alignment horizontal="center"/>
    </xf>
    <xf borderId="14" fillId="26" fontId="2" numFmtId="0" xfId="0" applyBorder="1" applyFont="1"/>
    <xf borderId="14" fillId="26" fontId="25" numFmtId="165" xfId="0" applyAlignment="1" applyBorder="1" applyFont="1" applyNumberFormat="1">
      <alignment horizontal="right"/>
    </xf>
    <xf borderId="14" fillId="26" fontId="25" numFmtId="166" xfId="0" applyAlignment="1" applyBorder="1" applyFont="1" applyNumberFormat="1">
      <alignment horizontal="right"/>
    </xf>
    <xf borderId="14" fillId="26" fontId="2" numFmtId="166" xfId="0" applyBorder="1" applyFont="1" applyNumberFormat="1"/>
    <xf borderId="14" fillId="26" fontId="26" numFmtId="166" xfId="0" applyAlignment="1" applyBorder="1" applyFont="1" applyNumberFormat="1">
      <alignment horizontal="right"/>
    </xf>
    <xf borderId="32" fillId="27" fontId="23" numFmtId="0" xfId="0" applyAlignment="1" applyBorder="1" applyFill="1" applyFont="1">
      <alignment horizontal="center"/>
    </xf>
    <xf borderId="14" fillId="27" fontId="23" numFmtId="49" xfId="0" applyAlignment="1" applyBorder="1" applyFont="1" applyNumberFormat="1">
      <alignment horizontal="center"/>
    </xf>
    <xf borderId="1" fillId="27" fontId="23" numFmtId="49" xfId="0" applyAlignment="1" applyBorder="1" applyFont="1" applyNumberFormat="1">
      <alignment horizontal="center"/>
    </xf>
    <xf borderId="14" fillId="27" fontId="23" numFmtId="0" xfId="0" applyAlignment="1" applyBorder="1" applyFont="1">
      <alignment horizontal="center"/>
    </xf>
    <xf borderId="14" fillId="27" fontId="23" numFmtId="167" xfId="0" applyAlignment="1" applyBorder="1" applyFont="1" applyNumberFormat="1">
      <alignment horizontal="center"/>
    </xf>
    <xf borderId="14" fillId="27" fontId="24" numFmtId="165" xfId="0" applyBorder="1" applyFont="1" applyNumberFormat="1"/>
    <xf borderId="14" fillId="27" fontId="23" numFmtId="3" xfId="0" applyAlignment="1" applyBorder="1" applyFont="1" applyNumberFormat="1">
      <alignment horizontal="center"/>
    </xf>
    <xf borderId="14" fillId="27" fontId="2" numFmtId="0" xfId="0" applyBorder="1" applyFont="1"/>
    <xf borderId="14" fillId="27" fontId="25" numFmtId="165" xfId="0" applyAlignment="1" applyBorder="1" applyFont="1" applyNumberFormat="1">
      <alignment horizontal="right"/>
    </xf>
    <xf borderId="14" fillId="27" fontId="25" numFmtId="166" xfId="0" applyAlignment="1" applyBorder="1" applyFont="1" applyNumberFormat="1">
      <alignment horizontal="right"/>
    </xf>
    <xf borderId="14" fillId="27" fontId="2" numFmtId="166" xfId="0" applyBorder="1" applyFont="1" applyNumberFormat="1"/>
    <xf borderId="14" fillId="27" fontId="26" numFmtId="166" xfId="0" applyAlignment="1" applyBorder="1" applyFont="1" applyNumberFormat="1">
      <alignment horizontal="right"/>
    </xf>
    <xf borderId="14" fillId="27" fontId="24" numFmtId="0" xfId="0" applyBorder="1" applyFont="1"/>
    <xf borderId="7" fillId="27" fontId="23" numFmtId="49" xfId="0" applyAlignment="1" applyBorder="1" applyFont="1" applyNumberFormat="1">
      <alignment horizontal="center"/>
    </xf>
    <xf borderId="37" fillId="0" fontId="6" numFmtId="0" xfId="0" applyBorder="1" applyFont="1"/>
    <xf borderId="38" fillId="27" fontId="23" numFmtId="49" xfId="0" applyAlignment="1" applyBorder="1" applyFont="1" applyNumberFormat="1">
      <alignment horizontal="center"/>
    </xf>
    <xf borderId="39" fillId="27" fontId="23" numFmtId="0" xfId="0" applyAlignment="1" applyBorder="1" applyFont="1">
      <alignment horizontal="center"/>
    </xf>
    <xf borderId="21" fillId="27" fontId="23" numFmtId="0" xfId="0" applyAlignment="1" applyBorder="1" applyFont="1">
      <alignment horizontal="center"/>
    </xf>
    <xf borderId="21" fillId="27" fontId="23" numFmtId="167" xfId="0" applyAlignment="1" applyBorder="1" applyFont="1" applyNumberFormat="1">
      <alignment horizontal="center"/>
    </xf>
    <xf borderId="21" fillId="27" fontId="24" numFmtId="165" xfId="0" applyBorder="1" applyFont="1" applyNumberFormat="1"/>
    <xf borderId="21" fillId="27" fontId="23" numFmtId="3" xfId="0" applyAlignment="1" applyBorder="1" applyFont="1" applyNumberFormat="1">
      <alignment horizontal="center"/>
    </xf>
    <xf borderId="21" fillId="27" fontId="2" numFmtId="0" xfId="0" applyBorder="1" applyFont="1"/>
    <xf borderId="21" fillId="27" fontId="25" numFmtId="165" xfId="0" applyAlignment="1" applyBorder="1" applyFont="1" applyNumberFormat="1">
      <alignment horizontal="right"/>
    </xf>
    <xf borderId="21" fillId="27" fontId="25" numFmtId="166" xfId="0" applyAlignment="1" applyBorder="1" applyFont="1" applyNumberFormat="1">
      <alignment horizontal="right"/>
    </xf>
    <xf borderId="21" fillId="27" fontId="2" numFmtId="166" xfId="0" applyBorder="1" applyFont="1" applyNumberFormat="1"/>
    <xf borderId="21" fillId="27" fontId="26" numFmtId="166" xfId="0" applyAlignment="1" applyBorder="1" applyFont="1" applyNumberFormat="1">
      <alignment horizontal="right"/>
    </xf>
    <xf borderId="32" fillId="0" fontId="23" numFmtId="0" xfId="0" applyAlignment="1" applyBorder="1" applyFont="1">
      <alignment horizontal="center"/>
    </xf>
    <xf borderId="14" fillId="0" fontId="23" numFmtId="49" xfId="0" applyAlignment="1" applyBorder="1" applyFont="1" applyNumberFormat="1">
      <alignment horizontal="center"/>
    </xf>
    <xf borderId="1" fillId="0" fontId="23" numFmtId="49" xfId="0" applyAlignment="1" applyBorder="1" applyFont="1" applyNumberFormat="1">
      <alignment horizontal="center"/>
    </xf>
    <xf borderId="19" fillId="0" fontId="23" numFmtId="0" xfId="0" applyAlignment="1" applyBorder="1" applyFont="1">
      <alignment horizontal="center"/>
    </xf>
    <xf borderId="19" fillId="0" fontId="23" numFmtId="167" xfId="0" applyAlignment="1" applyBorder="1" applyFont="1" applyNumberFormat="1">
      <alignment horizontal="center"/>
    </xf>
    <xf borderId="19" fillId="0" fontId="24" numFmtId="165" xfId="0" applyBorder="1" applyFont="1" applyNumberFormat="1"/>
    <xf borderId="19" fillId="0" fontId="23" numFmtId="3" xfId="0" applyAlignment="1" applyBorder="1" applyFont="1" applyNumberFormat="1">
      <alignment horizontal="center"/>
    </xf>
    <xf borderId="19" fillId="0" fontId="25" numFmtId="165" xfId="0" applyAlignment="1" applyBorder="1" applyFont="1" applyNumberFormat="1">
      <alignment horizontal="right"/>
    </xf>
    <xf borderId="19" fillId="0" fontId="25" numFmtId="166" xfId="0" applyAlignment="1" applyBorder="1" applyFont="1" applyNumberFormat="1">
      <alignment horizontal="right"/>
    </xf>
    <xf borderId="19" fillId="0" fontId="2" numFmtId="166" xfId="0" applyBorder="1" applyFont="1" applyNumberFormat="1"/>
    <xf borderId="19" fillId="0" fontId="26" numFmtId="166" xfId="0" applyAlignment="1" applyBorder="1" applyFont="1" applyNumberFormat="1">
      <alignment horizontal="right"/>
    </xf>
    <xf borderId="32" fillId="28" fontId="23" numFmtId="0" xfId="0" applyAlignment="1" applyBorder="1" applyFill="1" applyFont="1">
      <alignment horizontal="center"/>
    </xf>
    <xf borderId="14" fillId="28" fontId="23" numFmtId="49" xfId="0" applyAlignment="1" applyBorder="1" applyFont="1" applyNumberFormat="1">
      <alignment horizontal="center"/>
    </xf>
    <xf borderId="1" fillId="28" fontId="23" numFmtId="49" xfId="0" applyAlignment="1" applyBorder="1" applyFont="1" applyNumberFormat="1">
      <alignment horizontal="center"/>
    </xf>
    <xf borderId="21" fillId="28" fontId="23" numFmtId="0" xfId="0" applyAlignment="1" applyBorder="1" applyFont="1">
      <alignment horizontal="center"/>
    </xf>
    <xf borderId="21" fillId="28" fontId="23" numFmtId="167" xfId="0" applyAlignment="1" applyBorder="1" applyFont="1" applyNumberFormat="1">
      <alignment horizontal="center"/>
    </xf>
    <xf borderId="21" fillId="28" fontId="24" numFmtId="165" xfId="0" applyBorder="1" applyFont="1" applyNumberFormat="1"/>
    <xf borderId="21" fillId="28" fontId="23" numFmtId="3" xfId="0" applyAlignment="1" applyBorder="1" applyFont="1" applyNumberFormat="1">
      <alignment horizontal="center"/>
    </xf>
    <xf borderId="21" fillId="28" fontId="2" numFmtId="0" xfId="0" applyBorder="1" applyFont="1"/>
    <xf borderId="21" fillId="28" fontId="25" numFmtId="165" xfId="0" applyAlignment="1" applyBorder="1" applyFont="1" applyNumberFormat="1">
      <alignment horizontal="right"/>
    </xf>
    <xf borderId="21" fillId="28" fontId="25" numFmtId="166" xfId="0" applyAlignment="1" applyBorder="1" applyFont="1" applyNumberFormat="1">
      <alignment horizontal="right"/>
    </xf>
    <xf borderId="21" fillId="28" fontId="2" numFmtId="166" xfId="0" applyBorder="1" applyFont="1" applyNumberFormat="1"/>
    <xf borderId="21" fillId="28" fontId="26" numFmtId="166" xfId="0" applyAlignment="1" applyBorder="1" applyFont="1" applyNumberFormat="1">
      <alignment horizontal="right"/>
    </xf>
    <xf borderId="40" fillId="28" fontId="23" numFmtId="0" xfId="0" applyAlignment="1" applyBorder="1" applyFont="1">
      <alignment horizontal="center"/>
    </xf>
    <xf borderId="21" fillId="28" fontId="23" numFmtId="49" xfId="0" applyAlignment="1" applyBorder="1" applyFont="1" applyNumberFormat="1">
      <alignment horizontal="center"/>
    </xf>
    <xf borderId="41" fillId="28" fontId="23" numFmtId="49" xfId="0" applyAlignment="1" applyBorder="1" applyFont="1" applyNumberFormat="1">
      <alignment horizontal="center"/>
    </xf>
    <xf borderId="42" fillId="0" fontId="6" numFmtId="0" xfId="0" applyBorder="1" applyFont="1"/>
    <xf borderId="43" fillId="0" fontId="6" numFmtId="0" xfId="0" applyBorder="1" applyFont="1"/>
    <xf borderId="14" fillId="28" fontId="23" numFmtId="0" xfId="0" applyAlignment="1" applyBorder="1" applyFont="1">
      <alignment horizontal="center"/>
    </xf>
    <xf borderId="14" fillId="28" fontId="23" numFmtId="167" xfId="0" applyAlignment="1" applyBorder="1" applyFont="1" applyNumberFormat="1">
      <alignment horizontal="center"/>
    </xf>
    <xf borderId="14" fillId="28" fontId="24" numFmtId="165" xfId="0" applyBorder="1" applyFont="1" applyNumberFormat="1"/>
    <xf borderId="14" fillId="28" fontId="23" numFmtId="3" xfId="0" applyAlignment="1" applyBorder="1" applyFont="1" applyNumberFormat="1">
      <alignment horizontal="center"/>
    </xf>
    <xf borderId="14" fillId="28" fontId="2" numFmtId="0" xfId="0" applyBorder="1" applyFont="1"/>
    <xf borderId="14" fillId="28" fontId="25" numFmtId="165" xfId="0" applyAlignment="1" applyBorder="1" applyFont="1" applyNumberFormat="1">
      <alignment horizontal="right"/>
    </xf>
    <xf borderId="14" fillId="28" fontId="25" numFmtId="166" xfId="0" applyAlignment="1" applyBorder="1" applyFont="1" applyNumberFormat="1">
      <alignment horizontal="right"/>
    </xf>
    <xf borderId="14" fillId="28" fontId="2" numFmtId="166" xfId="0" applyBorder="1" applyFont="1" applyNumberFormat="1"/>
    <xf borderId="14" fillId="28" fontId="26" numFmtId="166" xfId="0" applyAlignment="1" applyBorder="1" applyFont="1" applyNumberFormat="1">
      <alignment horizontal="right"/>
    </xf>
    <xf borderId="3" fillId="0" fontId="2" numFmtId="165" xfId="0" applyBorder="1" applyFont="1" applyNumberFormat="1"/>
    <xf borderId="32" fillId="29" fontId="23" numFmtId="0" xfId="0" applyAlignment="1" applyBorder="1" applyFill="1" applyFont="1">
      <alignment horizontal="center"/>
    </xf>
    <xf borderId="14" fillId="29" fontId="23" numFmtId="49" xfId="0" applyAlignment="1" applyBorder="1" applyFont="1" applyNumberFormat="1">
      <alignment horizontal="center"/>
    </xf>
    <xf borderId="1" fillId="29" fontId="23" numFmtId="49" xfId="0" applyAlignment="1" applyBorder="1" applyFont="1" applyNumberFormat="1">
      <alignment horizontal="center"/>
    </xf>
    <xf borderId="14" fillId="29" fontId="23" numFmtId="0" xfId="0" applyAlignment="1" applyBorder="1" applyFont="1">
      <alignment horizontal="center"/>
    </xf>
    <xf borderId="14" fillId="29" fontId="23" numFmtId="167" xfId="0" applyAlignment="1" applyBorder="1" applyFont="1" applyNumberFormat="1">
      <alignment horizontal="center"/>
    </xf>
    <xf borderId="14" fillId="29" fontId="24" numFmtId="165" xfId="0" applyBorder="1" applyFont="1" applyNumberFormat="1"/>
    <xf borderId="14" fillId="29" fontId="23" numFmtId="3" xfId="0" applyAlignment="1" applyBorder="1" applyFont="1" applyNumberFormat="1">
      <alignment horizontal="center"/>
    </xf>
    <xf borderId="14" fillId="29" fontId="2" numFmtId="0" xfId="0" applyBorder="1" applyFont="1"/>
    <xf borderId="14" fillId="29" fontId="25" numFmtId="165" xfId="0" applyAlignment="1" applyBorder="1" applyFont="1" applyNumberFormat="1">
      <alignment horizontal="right"/>
    </xf>
    <xf borderId="14" fillId="29" fontId="25" numFmtId="166" xfId="0" applyAlignment="1" applyBorder="1" applyFont="1" applyNumberFormat="1">
      <alignment horizontal="right"/>
    </xf>
    <xf borderId="14" fillId="29" fontId="2" numFmtId="166" xfId="0" applyBorder="1" applyFont="1" applyNumberFormat="1"/>
    <xf borderId="14" fillId="29" fontId="26" numFmtId="166" xfId="0" applyAlignment="1" applyBorder="1" applyFont="1" applyNumberFormat="1">
      <alignment horizontal="right"/>
    </xf>
    <xf borderId="32" fillId="30" fontId="23" numFmtId="0" xfId="0" applyAlignment="1" applyBorder="1" applyFill="1" applyFont="1">
      <alignment horizontal="center"/>
    </xf>
    <xf borderId="14" fillId="30" fontId="23" numFmtId="49" xfId="0" applyAlignment="1" applyBorder="1" applyFont="1" applyNumberFormat="1">
      <alignment horizontal="center"/>
    </xf>
    <xf borderId="1" fillId="30" fontId="23" numFmtId="49" xfId="0" applyAlignment="1" applyBorder="1" applyFont="1" applyNumberFormat="1">
      <alignment horizontal="center"/>
    </xf>
    <xf borderId="14" fillId="30" fontId="23" numFmtId="0" xfId="0" applyAlignment="1" applyBorder="1" applyFont="1">
      <alignment horizontal="center"/>
    </xf>
    <xf borderId="14" fillId="30" fontId="23" numFmtId="167" xfId="0" applyAlignment="1" applyBorder="1" applyFont="1" applyNumberFormat="1">
      <alignment horizontal="center"/>
    </xf>
    <xf borderId="14" fillId="30" fontId="24" numFmtId="165" xfId="0" applyBorder="1" applyFont="1" applyNumberFormat="1"/>
    <xf borderId="14" fillId="30" fontId="23" numFmtId="3" xfId="0" applyAlignment="1" applyBorder="1" applyFont="1" applyNumberFormat="1">
      <alignment horizontal="center"/>
    </xf>
    <xf borderId="14" fillId="30" fontId="2" numFmtId="0" xfId="0" applyBorder="1" applyFont="1"/>
    <xf borderId="14" fillId="30" fontId="25" numFmtId="165" xfId="0" applyAlignment="1" applyBorder="1" applyFont="1" applyNumberFormat="1">
      <alignment horizontal="right"/>
    </xf>
    <xf borderId="14" fillId="30" fontId="25" numFmtId="166" xfId="0" applyAlignment="1" applyBorder="1" applyFont="1" applyNumberFormat="1">
      <alignment horizontal="right"/>
    </xf>
    <xf borderId="14" fillId="30" fontId="2" numFmtId="166" xfId="0" applyBorder="1" applyFont="1" applyNumberFormat="1"/>
    <xf borderId="14" fillId="30" fontId="26" numFmtId="166" xfId="0" applyAlignment="1" applyBorder="1" applyFont="1" applyNumberFormat="1">
      <alignment horizontal="right"/>
    </xf>
    <xf borderId="32" fillId="31" fontId="23" numFmtId="0" xfId="0" applyAlignment="1" applyBorder="1" applyFill="1" applyFont="1">
      <alignment horizontal="center"/>
    </xf>
    <xf borderId="14" fillId="31" fontId="23" numFmtId="49" xfId="0" applyAlignment="1" applyBorder="1" applyFont="1" applyNumberFormat="1">
      <alignment horizontal="center"/>
    </xf>
    <xf borderId="1" fillId="31" fontId="23" numFmtId="49" xfId="0" applyAlignment="1" applyBorder="1" applyFont="1" applyNumberFormat="1">
      <alignment horizontal="center"/>
    </xf>
    <xf borderId="14" fillId="31" fontId="23" numFmtId="0" xfId="0" applyAlignment="1" applyBorder="1" applyFont="1">
      <alignment horizontal="center"/>
    </xf>
    <xf borderId="14" fillId="31" fontId="23" numFmtId="167" xfId="0" applyAlignment="1" applyBorder="1" applyFont="1" applyNumberFormat="1">
      <alignment horizontal="center"/>
    </xf>
    <xf borderId="14" fillId="31" fontId="24" numFmtId="165" xfId="0" applyBorder="1" applyFont="1" applyNumberFormat="1"/>
    <xf borderId="14" fillId="31" fontId="23" numFmtId="3" xfId="0" applyAlignment="1" applyBorder="1" applyFont="1" applyNumberFormat="1">
      <alignment horizontal="center"/>
    </xf>
    <xf borderId="14" fillId="31" fontId="2" numFmtId="0" xfId="0" applyBorder="1" applyFont="1"/>
    <xf borderId="14" fillId="31" fontId="25" numFmtId="165" xfId="0" applyAlignment="1" applyBorder="1" applyFont="1" applyNumberFormat="1">
      <alignment horizontal="right"/>
    </xf>
    <xf borderId="14" fillId="31" fontId="25" numFmtId="166" xfId="0" applyAlignment="1" applyBorder="1" applyFont="1" applyNumberFormat="1">
      <alignment horizontal="right"/>
    </xf>
    <xf borderId="14" fillId="31" fontId="2" numFmtId="166" xfId="0" applyBorder="1" applyFont="1" applyNumberFormat="1"/>
    <xf borderId="14" fillId="31" fontId="26" numFmtId="166" xfId="0" applyAlignment="1" applyBorder="1" applyFont="1" applyNumberFormat="1">
      <alignment horizontal="right"/>
    </xf>
    <xf borderId="44" fillId="32" fontId="23" numFmtId="0" xfId="0" applyAlignment="1" applyBorder="1" applyFill="1" applyFont="1">
      <alignment horizontal="center"/>
    </xf>
    <xf borderId="15" fillId="32" fontId="23" numFmtId="49" xfId="0" applyAlignment="1" applyBorder="1" applyFont="1" applyNumberFormat="1">
      <alignment horizontal="center"/>
    </xf>
    <xf borderId="7" fillId="32" fontId="23" numFmtId="49" xfId="0" applyAlignment="1" applyBorder="1" applyFont="1" applyNumberFormat="1">
      <alignment horizontal="center"/>
    </xf>
    <xf borderId="15" fillId="32" fontId="23" numFmtId="0" xfId="0" applyAlignment="1" applyBorder="1" applyFont="1">
      <alignment horizontal="center"/>
    </xf>
    <xf borderId="15" fillId="32" fontId="23" numFmtId="167" xfId="0" applyAlignment="1" applyBorder="1" applyFont="1" applyNumberFormat="1">
      <alignment horizontal="center"/>
    </xf>
    <xf borderId="15" fillId="32" fontId="24" numFmtId="165" xfId="0" applyBorder="1" applyFont="1" applyNumberFormat="1"/>
    <xf borderId="15" fillId="32" fontId="23" numFmtId="3" xfId="0" applyAlignment="1" applyBorder="1" applyFont="1" applyNumberFormat="1">
      <alignment horizontal="center"/>
    </xf>
    <xf borderId="15" fillId="32" fontId="2" numFmtId="0" xfId="0" applyBorder="1" applyFont="1"/>
    <xf borderId="15" fillId="32" fontId="25" numFmtId="165" xfId="0" applyAlignment="1" applyBorder="1" applyFont="1" applyNumberFormat="1">
      <alignment horizontal="right"/>
    </xf>
    <xf borderId="15" fillId="32" fontId="25" numFmtId="166" xfId="0" applyAlignment="1" applyBorder="1" applyFont="1" applyNumberFormat="1">
      <alignment horizontal="right"/>
    </xf>
    <xf borderId="15" fillId="32" fontId="2" numFmtId="166" xfId="0" applyBorder="1" applyFont="1" applyNumberFormat="1"/>
    <xf borderId="15" fillId="32" fontId="26" numFmtId="166" xfId="0" applyAlignment="1" applyBorder="1" applyFont="1" applyNumberFormat="1">
      <alignment horizontal="right"/>
    </xf>
    <xf borderId="44" fillId="33" fontId="23" numFmtId="0" xfId="0" applyAlignment="1" applyBorder="1" applyFill="1" applyFont="1">
      <alignment horizontal="center"/>
    </xf>
    <xf borderId="15" fillId="33" fontId="23" numFmtId="49" xfId="0" applyAlignment="1" applyBorder="1" applyFont="1" applyNumberFormat="1">
      <alignment horizontal="center"/>
    </xf>
    <xf borderId="7" fillId="33" fontId="23" numFmtId="49" xfId="0" applyAlignment="1" applyBorder="1" applyFont="1" applyNumberFormat="1">
      <alignment horizontal="center"/>
    </xf>
    <xf borderId="15" fillId="33" fontId="23" numFmtId="0" xfId="0" applyAlignment="1" applyBorder="1" applyFont="1">
      <alignment horizontal="center"/>
    </xf>
    <xf borderId="15" fillId="33" fontId="23" numFmtId="167" xfId="0" applyAlignment="1" applyBorder="1" applyFont="1" applyNumberFormat="1">
      <alignment horizontal="center"/>
    </xf>
    <xf borderId="15" fillId="33" fontId="24" numFmtId="165" xfId="0" applyBorder="1" applyFont="1" applyNumberFormat="1"/>
    <xf borderId="15" fillId="33" fontId="23" numFmtId="3" xfId="0" applyAlignment="1" applyBorder="1" applyFont="1" applyNumberFormat="1">
      <alignment horizontal="center"/>
    </xf>
    <xf borderId="15" fillId="33" fontId="2" numFmtId="0" xfId="0" applyBorder="1" applyFont="1"/>
    <xf borderId="15" fillId="33" fontId="25" numFmtId="165" xfId="0" applyAlignment="1" applyBorder="1" applyFont="1" applyNumberFormat="1">
      <alignment horizontal="right"/>
    </xf>
    <xf borderId="15" fillId="33" fontId="25" numFmtId="166" xfId="0" applyAlignment="1" applyBorder="1" applyFont="1" applyNumberFormat="1">
      <alignment horizontal="right"/>
    </xf>
    <xf borderId="15" fillId="33" fontId="2" numFmtId="166" xfId="0" applyBorder="1" applyFont="1" applyNumberFormat="1"/>
    <xf borderId="15" fillId="33" fontId="26" numFmtId="166" xfId="0" applyAlignment="1" applyBorder="1" applyFont="1" applyNumberFormat="1">
      <alignment horizontal="right"/>
    </xf>
    <xf borderId="1" fillId="33" fontId="23" numFmtId="0" xfId="0" applyAlignment="1" applyBorder="1" applyFont="1">
      <alignment horizontal="center"/>
    </xf>
    <xf borderId="45" fillId="33" fontId="23" numFmtId="0" xfId="0" applyAlignment="1" applyBorder="1" applyFont="1">
      <alignment horizontal="center"/>
    </xf>
    <xf borderId="45" fillId="33" fontId="23" numFmtId="167" xfId="0" applyAlignment="1" applyBorder="1" applyFont="1" applyNumberFormat="1">
      <alignment horizontal="center"/>
    </xf>
    <xf borderId="45" fillId="33" fontId="24" numFmtId="165" xfId="0" applyBorder="1" applyFont="1" applyNumberFormat="1"/>
    <xf borderId="45" fillId="33" fontId="2" numFmtId="0" xfId="0" applyBorder="1" applyFont="1"/>
    <xf borderId="45" fillId="33" fontId="25" numFmtId="165" xfId="0" applyAlignment="1" applyBorder="1" applyFont="1" applyNumberFormat="1">
      <alignment horizontal="right"/>
    </xf>
    <xf borderId="45" fillId="33" fontId="25" numFmtId="166" xfId="0" applyAlignment="1" applyBorder="1" applyFont="1" applyNumberFormat="1">
      <alignment horizontal="right"/>
    </xf>
    <xf borderId="45" fillId="33" fontId="2" numFmtId="166" xfId="0" applyBorder="1" applyFont="1" applyNumberFormat="1"/>
    <xf borderId="45" fillId="33" fontId="26" numFmtId="166" xfId="0" applyAlignment="1" applyBorder="1" applyFont="1" applyNumberFormat="1">
      <alignment horizontal="right"/>
    </xf>
    <xf borderId="32" fillId="34" fontId="23" numFmtId="0" xfId="0" applyAlignment="1" applyBorder="1" applyFill="1" applyFont="1">
      <alignment horizontal="center"/>
    </xf>
    <xf borderId="14" fillId="34" fontId="23" numFmtId="49" xfId="0" applyAlignment="1" applyBorder="1" applyFont="1" applyNumberFormat="1">
      <alignment horizontal="center"/>
    </xf>
    <xf borderId="1" fillId="34" fontId="23" numFmtId="49" xfId="0" applyAlignment="1" applyBorder="1" applyFont="1" applyNumberFormat="1">
      <alignment horizontal="center"/>
    </xf>
    <xf borderId="21" fillId="34" fontId="23" numFmtId="0" xfId="0" applyAlignment="1" applyBorder="1" applyFont="1">
      <alignment horizontal="center"/>
    </xf>
    <xf borderId="21" fillId="34" fontId="23" numFmtId="167" xfId="0" applyAlignment="1" applyBorder="1" applyFont="1" applyNumberFormat="1">
      <alignment horizontal="center"/>
    </xf>
    <xf borderId="21" fillId="34" fontId="24" numFmtId="165" xfId="0" applyBorder="1" applyFont="1" applyNumberFormat="1"/>
    <xf borderId="21" fillId="34" fontId="23" numFmtId="3" xfId="0" applyAlignment="1" applyBorder="1" applyFont="1" applyNumberFormat="1">
      <alignment horizontal="center"/>
    </xf>
    <xf borderId="21" fillId="34" fontId="2" numFmtId="0" xfId="0" applyBorder="1" applyFont="1"/>
    <xf borderId="21" fillId="34" fontId="25" numFmtId="165" xfId="0" applyAlignment="1" applyBorder="1" applyFont="1" applyNumberFormat="1">
      <alignment horizontal="right"/>
    </xf>
    <xf borderId="21" fillId="34" fontId="25" numFmtId="166" xfId="0" applyAlignment="1" applyBorder="1" applyFont="1" applyNumberFormat="1">
      <alignment horizontal="right"/>
    </xf>
    <xf borderId="21" fillId="34" fontId="2" numFmtId="166" xfId="0" applyBorder="1" applyFont="1" applyNumberFormat="1"/>
    <xf borderId="21" fillId="34" fontId="26" numFmtId="166" xfId="0" applyAlignment="1" applyBorder="1" applyFont="1" applyNumberFormat="1">
      <alignment horizontal="right"/>
    </xf>
    <xf borderId="46" fillId="0" fontId="12" numFmtId="0" xfId="0" applyAlignment="1" applyBorder="1" applyFont="1">
      <alignment horizontal="right"/>
    </xf>
    <xf borderId="2" fillId="0" fontId="12" numFmtId="49" xfId="0" applyBorder="1" applyFont="1" applyNumberFormat="1"/>
    <xf borderId="2" fillId="0" fontId="2" numFmtId="0" xfId="0" applyBorder="1" applyFont="1"/>
    <xf borderId="2" fillId="0" fontId="12" numFmtId="0" xfId="0" applyBorder="1" applyFont="1"/>
    <xf borderId="2" fillId="0" fontId="29" numFmtId="49" xfId="0" applyBorder="1" applyFont="1" applyNumberFormat="1"/>
    <xf borderId="3" fillId="0" fontId="2" numFmtId="167" xfId="0" applyBorder="1" applyFont="1" applyNumberFormat="1"/>
    <xf borderId="14" fillId="5" fontId="30" numFmtId="0" xfId="0" applyAlignment="1" applyBorder="1" applyFont="1">
      <alignment horizontal="center" vertical="center"/>
    </xf>
    <xf borderId="14" fillId="6" fontId="30" numFmtId="0" xfId="0" applyAlignment="1" applyBorder="1" applyFont="1">
      <alignment horizontal="center" vertical="center"/>
    </xf>
    <xf borderId="14" fillId="7" fontId="30" numFmtId="0" xfId="0" applyAlignment="1" applyBorder="1" applyFont="1">
      <alignment horizontal="center" vertical="center"/>
    </xf>
    <xf borderId="14" fillId="8" fontId="30" numFmtId="0" xfId="0" applyAlignment="1" applyBorder="1" applyFont="1">
      <alignment horizontal="center" vertical="center"/>
    </xf>
    <xf borderId="14" fillId="9" fontId="30" numFmtId="0" xfId="0" applyAlignment="1" applyBorder="1" applyFont="1">
      <alignment horizontal="center" vertical="center"/>
    </xf>
    <xf borderId="14" fillId="10" fontId="30" numFmtId="0" xfId="0" applyAlignment="1" applyBorder="1" applyFont="1">
      <alignment horizontal="center" vertical="center"/>
    </xf>
    <xf borderId="14" fillId="11" fontId="9" numFmtId="0" xfId="0" applyAlignment="1" applyBorder="1" applyFont="1">
      <alignment horizontal="center" vertical="center"/>
    </xf>
    <xf borderId="14" fillId="12" fontId="30" numFmtId="0" xfId="0" applyAlignment="1" applyBorder="1" applyFont="1">
      <alignment horizontal="center" vertical="center"/>
    </xf>
    <xf borderId="17" fillId="13" fontId="30" numFmtId="0" xfId="0" applyAlignment="1" applyBorder="1" applyFont="1">
      <alignment horizontal="center" vertical="center"/>
    </xf>
    <xf borderId="18" fillId="14" fontId="31" numFmtId="0" xfId="0" applyAlignment="1" applyBorder="1" applyFont="1">
      <alignment horizontal="center" vertical="center"/>
    </xf>
    <xf borderId="14" fillId="15" fontId="9" numFmtId="0" xfId="0" applyAlignment="1" applyBorder="1" applyFont="1">
      <alignment horizontal="center" vertical="center"/>
    </xf>
    <xf borderId="14" fillId="0" fontId="9" numFmtId="0" xfId="0" applyAlignment="1" applyBorder="1" applyFont="1">
      <alignment horizontal="center" vertical="center"/>
    </xf>
    <xf borderId="36" fillId="17" fontId="30" numFmtId="0" xfId="0" applyAlignment="1" applyBorder="1" applyFont="1">
      <alignment horizontal="center" vertical="center"/>
    </xf>
    <xf borderId="47" fillId="4" fontId="32" numFmtId="49" xfId="0" applyAlignment="1" applyBorder="1" applyFont="1" applyNumberFormat="1">
      <alignment vertical="center"/>
    </xf>
    <xf borderId="48" fillId="4" fontId="2" numFmtId="0" xfId="0" applyAlignment="1" applyBorder="1" applyFont="1">
      <alignment vertical="center"/>
    </xf>
    <xf borderId="48" fillId="4" fontId="12" numFmtId="167" xfId="0" applyAlignment="1" applyBorder="1" applyFont="1" applyNumberFormat="1">
      <alignment horizontal="center" vertical="center"/>
    </xf>
    <xf borderId="49" fillId="4" fontId="2" numFmtId="0" xfId="0" applyAlignment="1" applyBorder="1" applyFont="1">
      <alignment vertical="center"/>
    </xf>
    <xf borderId="50" fillId="4" fontId="23" numFmtId="3" xfId="0" applyAlignment="1" applyBorder="1" applyFont="1" applyNumberFormat="1">
      <alignment horizontal="center" vertical="center"/>
    </xf>
    <xf borderId="50" fillId="4" fontId="2" numFmtId="165" xfId="0" applyAlignment="1" applyBorder="1" applyFont="1" applyNumberFormat="1">
      <alignment vertical="center"/>
    </xf>
    <xf borderId="50" fillId="4" fontId="32" numFmtId="3" xfId="0" applyAlignment="1" applyBorder="1" applyFont="1" applyNumberFormat="1">
      <alignment horizontal="center" vertical="center"/>
    </xf>
    <xf borderId="50" fillId="4" fontId="2" numFmtId="0" xfId="0" applyAlignment="1" applyBorder="1" applyFont="1">
      <alignment vertical="center"/>
    </xf>
    <xf borderId="50" fillId="4" fontId="25" numFmtId="165" xfId="0" applyAlignment="1" applyBorder="1" applyFont="1" applyNumberFormat="1">
      <alignment horizontal="right" vertical="center"/>
    </xf>
    <xf borderId="50" fillId="4" fontId="25" numFmtId="166" xfId="0" applyAlignment="1" applyBorder="1" applyFont="1" applyNumberFormat="1">
      <alignment horizontal="right" vertical="center"/>
    </xf>
    <xf borderId="50" fillId="4" fontId="33" numFmtId="166" xfId="0" applyAlignment="1" applyBorder="1" applyFont="1" applyNumberFormat="1">
      <alignment horizontal="right" vertical="center"/>
    </xf>
    <xf borderId="50" fillId="0" fontId="2" numFmtId="165" xfId="0" applyAlignment="1" applyBorder="1" applyFont="1" applyNumberFormat="1">
      <alignment vertical="center"/>
    </xf>
    <xf borderId="50" fillId="5" fontId="34" numFmtId="3" xfId="0" applyAlignment="1" applyBorder="1" applyFont="1" applyNumberFormat="1">
      <alignment horizontal="center" shrinkToFit="0" vertical="center" wrapText="1"/>
    </xf>
    <xf borderId="50" fillId="6" fontId="34" numFmtId="3" xfId="0" applyAlignment="1" applyBorder="1" applyFont="1" applyNumberFormat="1">
      <alignment horizontal="center" shrinkToFit="0" vertical="center" wrapText="1"/>
    </xf>
    <xf borderId="50" fillId="7" fontId="34" numFmtId="3" xfId="0" applyAlignment="1" applyBorder="1" applyFont="1" applyNumberFormat="1">
      <alignment horizontal="center" shrinkToFit="0" vertical="center" wrapText="1"/>
    </xf>
    <xf borderId="50" fillId="8" fontId="34" numFmtId="3" xfId="0" applyAlignment="1" applyBorder="1" applyFont="1" applyNumberFormat="1">
      <alignment horizontal="center" vertical="center"/>
    </xf>
    <xf borderId="50" fillId="9" fontId="34" numFmtId="3" xfId="0" applyAlignment="1" applyBorder="1" applyFont="1" applyNumberFormat="1">
      <alignment horizontal="center" vertical="center"/>
    </xf>
    <xf borderId="50" fillId="10" fontId="34" numFmtId="3" xfId="0" applyAlignment="1" applyBorder="1" applyFont="1" applyNumberFormat="1">
      <alignment horizontal="center" shrinkToFit="0" vertical="center" wrapText="1"/>
    </xf>
    <xf borderId="50" fillId="11" fontId="35" numFmtId="3" xfId="0" applyAlignment="1" applyBorder="1" applyFont="1" applyNumberFormat="1">
      <alignment horizontal="center" shrinkToFit="0" vertical="center" wrapText="1"/>
    </xf>
    <xf borderId="50" fillId="12" fontId="34" numFmtId="3" xfId="0" applyAlignment="1" applyBorder="1" applyFont="1" applyNumberFormat="1">
      <alignment horizontal="center" shrinkToFit="0" vertical="center" wrapText="1"/>
    </xf>
    <xf borderId="51" fillId="13" fontId="34" numFmtId="3" xfId="0" applyAlignment="1" applyBorder="1" applyFont="1" applyNumberFormat="1">
      <alignment horizontal="center" shrinkToFit="0" vertical="center" wrapText="1"/>
    </xf>
    <xf borderId="52" fillId="14" fontId="34" numFmtId="3" xfId="0" applyAlignment="1" applyBorder="1" applyFont="1" applyNumberFormat="1">
      <alignment horizontal="center" shrinkToFit="0" vertical="center" wrapText="1"/>
    </xf>
    <xf borderId="50" fillId="15" fontId="35" numFmtId="3" xfId="0" applyAlignment="1" applyBorder="1" applyFont="1" applyNumberFormat="1">
      <alignment horizontal="center" shrinkToFit="0" vertical="center" wrapText="1"/>
    </xf>
    <xf borderId="50" fillId="16" fontId="35" numFmtId="3" xfId="0" applyAlignment="1" applyBorder="1" applyFont="1" applyNumberFormat="1">
      <alignment horizontal="center" vertical="center"/>
    </xf>
    <xf borderId="53" fillId="17" fontId="34" numFmtId="3" xfId="0" applyAlignment="1" applyBorder="1" applyFont="1" applyNumberFormat="1">
      <alignment horizontal="center" vertical="center"/>
    </xf>
    <xf borderId="50" fillId="5" fontId="34" numFmtId="0" xfId="0" applyAlignment="1" applyBorder="1" applyFont="1">
      <alignment horizontal="center" shrinkToFit="0" vertical="center" wrapText="1"/>
    </xf>
    <xf borderId="50" fillId="6" fontId="34" numFmtId="0" xfId="0" applyAlignment="1" applyBorder="1" applyFont="1">
      <alignment horizontal="center" shrinkToFit="0" vertical="center" wrapText="1"/>
    </xf>
    <xf borderId="50" fillId="7" fontId="34" numFmtId="0" xfId="0" applyAlignment="1" applyBorder="1" applyFont="1">
      <alignment horizontal="center" shrinkToFit="0" vertical="center" wrapText="1"/>
    </xf>
    <xf borderId="50" fillId="8" fontId="34" numFmtId="0" xfId="0" applyAlignment="1" applyBorder="1" applyFont="1">
      <alignment horizontal="center" vertical="center"/>
    </xf>
    <xf borderId="50" fillId="9" fontId="34" numFmtId="0" xfId="0" applyAlignment="1" applyBorder="1" applyFont="1">
      <alignment horizontal="center" vertical="center"/>
    </xf>
    <xf borderId="50" fillId="10" fontId="34" numFmtId="0" xfId="0" applyAlignment="1" applyBorder="1" applyFont="1">
      <alignment horizontal="center" shrinkToFit="0" vertical="center" wrapText="1"/>
    </xf>
    <xf borderId="50" fillId="11" fontId="35" numFmtId="0" xfId="0" applyAlignment="1" applyBorder="1" applyFont="1">
      <alignment horizontal="center" shrinkToFit="0" vertical="center" wrapText="1"/>
    </xf>
    <xf borderId="50" fillId="12" fontId="34" numFmtId="0" xfId="0" applyAlignment="1" applyBorder="1" applyFont="1">
      <alignment horizontal="center" shrinkToFit="0" vertical="center" wrapText="1"/>
    </xf>
    <xf borderId="51" fillId="13" fontId="34" numFmtId="0" xfId="0" applyAlignment="1" applyBorder="1" applyFont="1">
      <alignment horizontal="center" shrinkToFit="0" vertical="center" wrapText="1"/>
    </xf>
    <xf borderId="52" fillId="14" fontId="34" numFmtId="0" xfId="0" applyAlignment="1" applyBorder="1" applyFont="1">
      <alignment horizontal="center" shrinkToFit="0" vertical="center" wrapText="1"/>
    </xf>
    <xf borderId="50" fillId="15" fontId="35" numFmtId="0" xfId="0" applyAlignment="1" applyBorder="1" applyFont="1">
      <alignment horizontal="center" shrinkToFit="0" vertical="center" wrapText="1"/>
    </xf>
    <xf borderId="50" fillId="16" fontId="35" numFmtId="0" xfId="0" applyAlignment="1" applyBorder="1" applyFont="1">
      <alignment horizontal="center" vertical="center"/>
    </xf>
    <xf borderId="53" fillId="17" fontId="34" numFmtId="0" xfId="0" applyAlignment="1" applyBorder="1" applyFont="1">
      <alignment horizontal="center" vertical="center"/>
    </xf>
    <xf borderId="0" fillId="0" fontId="2" numFmtId="165" xfId="0" applyFont="1" applyNumberFormat="1"/>
    <xf borderId="0" fillId="0" fontId="12" numFmtId="0" xfId="0" applyAlignment="1" applyFont="1">
      <alignment horizontal="right"/>
    </xf>
    <xf borderId="0" fillId="0" fontId="36" numFmtId="0" xfId="0" applyFont="1"/>
    <xf borderId="54" fillId="0" fontId="2" numFmtId="0" xfId="0" applyBorder="1" applyFont="1"/>
    <xf borderId="55" fillId="0" fontId="4" numFmtId="0" xfId="0" applyBorder="1" applyFont="1"/>
    <xf borderId="56" fillId="0" fontId="2" numFmtId="0" xfId="0" applyBorder="1" applyFont="1"/>
    <xf borderId="56" fillId="0" fontId="21" numFmtId="0" xfId="0" applyBorder="1" applyFont="1"/>
    <xf borderId="56" fillId="0" fontId="12" numFmtId="0" xfId="0" applyBorder="1" applyFont="1"/>
    <xf borderId="56" fillId="0" fontId="2" numFmtId="0" xfId="0" applyAlignment="1" applyBorder="1" applyFont="1">
      <alignment horizontal="right"/>
    </xf>
    <xf borderId="57" fillId="0" fontId="2" numFmtId="0" xfId="0" applyBorder="1" applyFont="1"/>
    <xf borderId="25" fillId="27" fontId="23" numFmtId="3" xfId="0" applyAlignment="1" applyBorder="1" applyFont="1" applyNumberFormat="1">
      <alignment horizontal="center" vertical="center"/>
    </xf>
    <xf borderId="25" fillId="27" fontId="2" numFmtId="0" xfId="0" applyAlignment="1" applyBorder="1" applyFont="1">
      <alignment vertical="center"/>
    </xf>
    <xf borderId="25" fillId="27" fontId="12" numFmtId="165" xfId="0" applyAlignment="1" applyBorder="1" applyFont="1" applyNumberFormat="1">
      <alignment horizontal="right" vertical="center"/>
    </xf>
    <xf borderId="25" fillId="27" fontId="12" numFmtId="166" xfId="0" applyAlignment="1" applyBorder="1" applyFont="1" applyNumberFormat="1">
      <alignment horizontal="right" vertical="center"/>
    </xf>
    <xf borderId="25" fillId="27" fontId="2" numFmtId="166" xfId="0" applyBorder="1" applyFont="1" applyNumberFormat="1"/>
    <xf borderId="25" fillId="27" fontId="26" numFmtId="166" xfId="0" applyAlignment="1" applyBorder="1" applyFont="1" applyNumberFormat="1">
      <alignment horizontal="right"/>
    </xf>
    <xf borderId="25" fillId="9" fontId="37" numFmtId="0" xfId="0" applyAlignment="1" applyBorder="1" applyFont="1">
      <alignment horizontal="center" readingOrder="0" vertical="center"/>
    </xf>
    <xf borderId="58" fillId="0" fontId="12" numFmtId="0" xfId="0" applyBorder="1" applyFont="1"/>
    <xf borderId="54" fillId="0" fontId="2" numFmtId="2" xfId="0" applyBorder="1" applyFont="1" applyNumberFormat="1"/>
    <xf borderId="59" fillId="0" fontId="2" numFmtId="0" xfId="0" applyAlignment="1" applyBorder="1" applyFont="1">
      <alignment vertical="center"/>
    </xf>
    <xf borderId="59" fillId="0" fontId="2" numFmtId="166" xfId="0" applyAlignment="1" applyBorder="1" applyFont="1" applyNumberFormat="1">
      <alignment vertical="center"/>
    </xf>
    <xf borderId="59" fillId="0" fontId="7" numFmtId="166" xfId="0" applyAlignment="1" applyBorder="1" applyFont="1" applyNumberFormat="1">
      <alignment horizontal="right" vertical="center"/>
    </xf>
    <xf borderId="50" fillId="0" fontId="2" numFmtId="166" xfId="0" applyBorder="1" applyFont="1" applyNumberFormat="1"/>
    <xf borderId="60" fillId="0" fontId="7" numFmtId="0" xfId="0" applyAlignment="1" applyBorder="1" applyFont="1">
      <alignment horizontal="right" vertical="center"/>
    </xf>
    <xf borderId="59" fillId="0" fontId="6" numFmtId="0" xfId="0" applyBorder="1" applyFont="1"/>
    <xf borderId="61" fillId="0" fontId="6" numFmtId="0" xfId="0" applyBorder="1" applyFont="1"/>
    <xf borderId="60" fillId="0" fontId="7" numFmtId="168" xfId="0" applyAlignment="1" applyBorder="1" applyFont="1" applyNumberFormat="1">
      <alignment horizontal="center" vertical="center"/>
    </xf>
    <xf borderId="59" fillId="0" fontId="38" numFmtId="0" xfId="0" applyAlignment="1" applyBorder="1" applyFont="1">
      <alignment horizontal="center" readingOrder="0" vertical="center"/>
    </xf>
    <xf borderId="59" fillId="0" fontId="31" numFmtId="0" xfId="0" applyAlignment="1" applyBorder="1" applyFont="1">
      <alignment horizontal="center" vertical="center"/>
    </xf>
    <xf borderId="59" fillId="0" fontId="39" numFmtId="0" xfId="0" applyAlignment="1" applyBorder="1" applyFont="1">
      <alignment horizontal="center" vertical="center"/>
    </xf>
    <xf borderId="59" fillId="0" fontId="38" numFmtId="0" xfId="0" applyAlignment="1" applyBorder="1" applyFont="1">
      <alignment horizontal="center" vertical="center"/>
    </xf>
    <xf borderId="62" fillId="0" fontId="38" numFmtId="0" xfId="0" applyAlignment="1" applyBorder="1" applyFont="1">
      <alignment horizontal="center" vertical="center"/>
    </xf>
    <xf borderId="0" fillId="0" fontId="2" numFmtId="166" xfId="0" applyAlignment="1" applyFont="1" applyNumberFormat="1">
      <alignment vertical="center"/>
    </xf>
    <xf borderId="0" fillId="0" fontId="2" numFmtId="166" xfId="0" applyFont="1" applyNumberFormat="1"/>
    <xf borderId="0" fillId="0" fontId="38" numFmtId="0" xfId="0" applyAlignment="1" applyFont="1">
      <alignment horizontal="center" vertical="center"/>
    </xf>
    <xf borderId="0" fillId="0" fontId="39" numFmtId="0" xfId="0" applyAlignment="1" applyFont="1">
      <alignment horizontal="center" vertical="center"/>
    </xf>
    <xf borderId="56" fillId="0" fontId="2" numFmtId="0" xfId="0" applyAlignment="1" applyBorder="1" applyFont="1">
      <alignment vertical="center"/>
    </xf>
    <xf borderId="56" fillId="0" fontId="2" numFmtId="166" xfId="0" applyAlignment="1" applyBorder="1" applyFont="1" applyNumberFormat="1">
      <alignment vertical="center"/>
    </xf>
    <xf borderId="56" fillId="0" fontId="2" numFmtId="166" xfId="0" applyBorder="1" applyFont="1" applyNumberFormat="1"/>
    <xf borderId="56" fillId="0" fontId="38" numFmtId="0" xfId="0" applyAlignment="1" applyBorder="1" applyFont="1">
      <alignment horizontal="center" vertical="center"/>
    </xf>
    <xf borderId="56" fillId="0" fontId="39" numFmtId="0" xfId="0" applyAlignment="1" applyBorder="1" applyFont="1">
      <alignment horizontal="center" vertical="center"/>
    </xf>
    <xf borderId="0" fillId="0" fontId="31" numFmtId="0" xfId="0" applyAlignment="1" applyFont="1">
      <alignment horizontal="center" vertical="center"/>
    </xf>
    <xf borderId="59" fillId="0" fontId="31" numFmtId="0" xfId="0" applyBorder="1" applyFont="1"/>
    <xf borderId="59" fillId="0" fontId="2" numFmtId="0" xfId="0" applyBorder="1" applyFont="1"/>
    <xf borderId="62" fillId="0" fontId="2" numFmtId="0" xfId="0" applyBorder="1" applyFont="1"/>
    <xf borderId="56" fillId="0" fontId="15" numFmtId="0" xfId="0" applyBorder="1" applyFont="1"/>
    <xf borderId="56" fillId="0" fontId="15" numFmtId="166" xfId="0" applyBorder="1" applyFont="1" applyNumberFormat="1"/>
    <xf borderId="50" fillId="0" fontId="2" numFmtId="168" xfId="0" applyBorder="1" applyFont="1" applyNumberFormat="1"/>
    <xf borderId="0" fillId="0" fontId="40" numFmtId="166" xfId="0" applyFont="1" applyNumberFormat="1"/>
    <xf borderId="0" fillId="0" fontId="15" numFmtId="0" xfId="0" applyAlignment="1" applyFont="1">
      <alignment vertical="top"/>
    </xf>
    <xf borderId="0" fillId="0" fontId="12" numFmtId="49" xfId="0" applyAlignment="1" applyFont="1" applyNumberFormat="1">
      <alignment horizontal="right"/>
    </xf>
    <xf borderId="0" fillId="0" fontId="12" numFmtId="0" xfId="0" applyFont="1"/>
    <xf borderId="0" fillId="0" fontId="41" numFmtId="49" xfId="0" applyFont="1" applyNumberFormat="1"/>
    <xf borderId="0" fillId="0" fontId="16" numFmtId="49" xfId="0" applyFont="1" applyNumberFormat="1"/>
    <xf borderId="1" fillId="4" fontId="17" numFmtId="49" xfId="0" applyAlignment="1" applyBorder="1" applyFont="1" applyNumberFormat="1">
      <alignment horizontal="center" vertical="center"/>
    </xf>
    <xf borderId="14" fillId="4" fontId="2" numFmtId="0" xfId="0" applyAlignment="1" applyBorder="1" applyFont="1">
      <alignment shrinkToFit="0" vertical="center" wrapText="1"/>
    </xf>
    <xf borderId="14" fillId="4" fontId="18" numFmtId="49" xfId="0" applyAlignment="1" applyBorder="1" applyFont="1" applyNumberFormat="1">
      <alignment horizontal="center" readingOrder="0" shrinkToFit="0" vertical="center" wrapText="1"/>
    </xf>
    <xf borderId="14" fillId="35" fontId="42" numFmtId="0" xfId="0" applyAlignment="1" applyBorder="1" applyFill="1" applyFont="1">
      <alignment horizontal="center" shrinkToFit="0" vertical="top" wrapText="1"/>
    </xf>
    <xf borderId="14" fillId="3" fontId="4" numFmtId="0" xfId="0" applyAlignment="1" applyBorder="1" applyFont="1">
      <alignment horizontal="center" shrinkToFit="0" vertical="top" wrapText="1"/>
    </xf>
    <xf borderId="14" fillId="5" fontId="42" numFmtId="0" xfId="0" applyAlignment="1" applyBorder="1" applyFont="1">
      <alignment horizontal="center" shrinkToFit="0" vertical="top" wrapText="1"/>
    </xf>
    <xf borderId="14" fillId="36" fontId="4" numFmtId="0" xfId="0" applyAlignment="1" applyBorder="1" applyFill="1" applyFont="1">
      <alignment horizontal="center" shrinkToFit="0" vertical="top" wrapText="1"/>
    </xf>
    <xf borderId="14" fillId="37" fontId="4" numFmtId="0" xfId="0" applyAlignment="1" applyBorder="1" applyFill="1" applyFont="1">
      <alignment horizontal="center" shrinkToFit="0" vertical="top" wrapText="1"/>
    </xf>
    <xf borderId="14" fillId="12" fontId="42" numFmtId="0" xfId="0" applyAlignment="1" applyBorder="1" applyFont="1">
      <alignment horizontal="center" shrinkToFit="0" vertical="top" wrapText="1"/>
    </xf>
    <xf borderId="14" fillId="6" fontId="43" numFmtId="0" xfId="0" applyAlignment="1" applyBorder="1" applyFont="1">
      <alignment horizontal="center" shrinkToFit="0" vertical="top" wrapText="1"/>
    </xf>
    <xf borderId="14" fillId="16" fontId="4" numFmtId="0" xfId="0" applyAlignment="1" applyBorder="1" applyFont="1">
      <alignment horizontal="center" shrinkToFit="0" vertical="top" wrapText="1"/>
    </xf>
    <xf borderId="14" fillId="17" fontId="42" numFmtId="0" xfId="0" applyAlignment="1" applyBorder="1" applyFont="1">
      <alignment horizontal="center" shrinkToFit="0" vertical="top" wrapText="1"/>
    </xf>
    <xf borderId="14" fillId="8" fontId="42" numFmtId="0" xfId="0" applyAlignment="1" applyBorder="1" applyFont="1">
      <alignment horizontal="center" shrinkToFit="0" vertical="top" wrapText="1"/>
    </xf>
    <xf borderId="14" fillId="9" fontId="42" numFmtId="0" xfId="0" applyAlignment="1" applyBorder="1" applyFont="1">
      <alignment horizontal="center" shrinkToFit="0" vertical="top" wrapText="1"/>
    </xf>
    <xf borderId="63" fillId="0" fontId="2" numFmtId="0" xfId="0" applyBorder="1" applyFont="1"/>
    <xf borderId="60" fillId="0" fontId="2" numFmtId="0" xfId="0" applyAlignment="1" applyBorder="1" applyFont="1">
      <alignment horizontal="left"/>
    </xf>
    <xf borderId="50" fillId="0" fontId="2" numFmtId="0" xfId="0" applyBorder="1" applyFont="1"/>
    <xf borderId="21" fillId="35" fontId="21" numFmtId="0" xfId="0" applyBorder="1" applyFont="1"/>
    <xf borderId="21" fillId="3" fontId="21" numFmtId="0" xfId="0" applyBorder="1" applyFont="1"/>
    <xf borderId="21" fillId="36" fontId="21" numFmtId="0" xfId="0" applyBorder="1" applyFont="1"/>
    <xf borderId="21" fillId="37" fontId="2" numFmtId="0" xfId="0" applyBorder="1" applyFont="1"/>
    <xf borderId="21" fillId="6" fontId="22" numFmtId="0" xfId="0" applyBorder="1" applyFont="1"/>
    <xf borderId="21" fillId="16" fontId="2" numFmtId="0" xfId="0" applyBorder="1" applyFont="1"/>
    <xf borderId="64" fillId="0" fontId="12" numFmtId="0" xfId="0" applyBorder="1" applyFont="1"/>
    <xf borderId="12" fillId="0" fontId="23" numFmtId="49" xfId="0" applyAlignment="1" applyBorder="1" applyFont="1" applyNumberFormat="1">
      <alignment horizontal="left"/>
    </xf>
    <xf borderId="16" fillId="0" fontId="23" numFmtId="0" xfId="0" applyAlignment="1" applyBorder="1" applyFont="1">
      <alignment horizontal="center"/>
    </xf>
    <xf borderId="16" fillId="0" fontId="24" numFmtId="0" xfId="0" applyBorder="1" applyFont="1"/>
    <xf borderId="16" fillId="0" fontId="25" numFmtId="165" xfId="0" applyAlignment="1" applyBorder="1" applyFont="1" applyNumberFormat="1">
      <alignment horizontal="right"/>
    </xf>
    <xf borderId="16" fillId="0" fontId="25" numFmtId="166" xfId="0" applyAlignment="1" applyBorder="1" applyFont="1" applyNumberFormat="1">
      <alignment horizontal="right"/>
    </xf>
    <xf borderId="16" fillId="0" fontId="2" numFmtId="166" xfId="0" applyBorder="1" applyFont="1" applyNumberFormat="1"/>
    <xf borderId="16" fillId="0" fontId="26" numFmtId="166" xfId="0" applyAlignment="1" applyBorder="1" applyFont="1" applyNumberFormat="1">
      <alignment horizontal="right"/>
    </xf>
    <xf borderId="25" fillId="35" fontId="27" numFmtId="0" xfId="0" applyAlignment="1" applyBorder="1" applyFont="1">
      <alignment horizontal="center" vertical="center"/>
    </xf>
    <xf borderId="25" fillId="3" fontId="28" numFmtId="0" xfId="0" applyAlignment="1" applyBorder="1" applyFont="1">
      <alignment horizontal="center" vertical="center"/>
    </xf>
    <xf borderId="25" fillId="36" fontId="28" numFmtId="0" xfId="0" applyAlignment="1" applyBorder="1" applyFont="1">
      <alignment horizontal="center" vertical="center"/>
    </xf>
    <xf borderId="25" fillId="37" fontId="28" numFmtId="0" xfId="0" applyAlignment="1" applyBorder="1" applyFont="1">
      <alignment horizontal="center" vertical="center"/>
    </xf>
    <xf borderId="25" fillId="6" fontId="27" numFmtId="0" xfId="0" applyAlignment="1" applyBorder="1" applyFont="1">
      <alignment horizontal="center"/>
    </xf>
    <xf borderId="25" fillId="16" fontId="28" numFmtId="0" xfId="0" applyAlignment="1" applyBorder="1" applyFont="1">
      <alignment horizontal="center" vertical="center"/>
    </xf>
    <xf borderId="29" fillId="17" fontId="27" numFmtId="0" xfId="0" applyAlignment="1" applyBorder="1" applyFont="1">
      <alignment horizontal="center" vertical="center"/>
    </xf>
    <xf borderId="31" fillId="8" fontId="27" numFmtId="0" xfId="0" applyAlignment="1" applyBorder="1" applyFont="1">
      <alignment horizontal="center" vertical="center"/>
    </xf>
    <xf borderId="31" fillId="9" fontId="27" numFmtId="0" xfId="0" applyAlignment="1" applyBorder="1" applyFont="1">
      <alignment horizontal="center" vertical="center"/>
    </xf>
    <xf borderId="46" fillId="0" fontId="12" numFmtId="0" xfId="0" applyBorder="1" applyFont="1"/>
    <xf borderId="1" fillId="0" fontId="23" numFmtId="49" xfId="0" applyAlignment="1" applyBorder="1" applyFont="1" applyNumberFormat="1">
      <alignment horizontal="left"/>
    </xf>
    <xf borderId="14" fillId="0" fontId="23" numFmtId="0" xfId="0" applyAlignment="1" applyBorder="1" applyFont="1">
      <alignment horizontal="center"/>
    </xf>
    <xf borderId="14" fillId="0" fontId="24" numFmtId="0" xfId="0" applyBorder="1" applyFont="1"/>
    <xf borderId="14" fillId="0" fontId="25" numFmtId="165" xfId="0" applyAlignment="1" applyBorder="1" applyFont="1" applyNumberFormat="1">
      <alignment horizontal="right"/>
    </xf>
    <xf borderId="14" fillId="0" fontId="2" numFmtId="166" xfId="0" applyBorder="1" applyFont="1" applyNumberFormat="1"/>
    <xf borderId="14" fillId="35" fontId="27" numFmtId="0" xfId="0" applyAlignment="1" applyBorder="1" applyFont="1">
      <alignment horizontal="center" vertical="center"/>
    </xf>
    <xf borderId="14" fillId="3" fontId="28" numFmtId="0" xfId="0" applyAlignment="1" applyBorder="1" applyFont="1">
      <alignment horizontal="center" vertical="center"/>
    </xf>
    <xf borderId="14" fillId="36" fontId="28" numFmtId="0" xfId="0" applyAlignment="1" applyBorder="1" applyFont="1">
      <alignment horizontal="center" vertical="center"/>
    </xf>
    <xf borderId="14" fillId="37" fontId="28" numFmtId="0" xfId="0" applyAlignment="1" applyBorder="1" applyFont="1">
      <alignment horizontal="center" vertical="center"/>
    </xf>
    <xf borderId="14" fillId="6" fontId="27" numFmtId="0" xfId="0" applyAlignment="1" applyBorder="1" applyFont="1">
      <alignment horizontal="center"/>
    </xf>
    <xf borderId="14" fillId="16" fontId="28" numFmtId="0" xfId="0" applyAlignment="1" applyBorder="1" applyFont="1">
      <alignment horizontal="center" vertical="center"/>
    </xf>
    <xf borderId="17" fillId="17" fontId="27" numFmtId="0" xfId="0" applyAlignment="1" applyBorder="1" applyFont="1">
      <alignment horizontal="center" vertical="center"/>
    </xf>
    <xf borderId="36" fillId="8" fontId="27" numFmtId="0" xfId="0" applyAlignment="1" applyBorder="1" applyFont="1">
      <alignment horizontal="center" vertical="center"/>
    </xf>
    <xf borderId="36" fillId="9" fontId="27" numFmtId="0" xfId="0" applyAlignment="1" applyBorder="1" applyFont="1">
      <alignment horizontal="center" vertical="center"/>
    </xf>
    <xf borderId="14" fillId="0" fontId="24" numFmtId="0" xfId="0" applyAlignment="1" applyBorder="1" applyFont="1">
      <alignment horizontal="center"/>
    </xf>
    <xf borderId="2" fillId="0" fontId="12" numFmtId="0" xfId="0" applyAlignment="1" applyBorder="1" applyFont="1">
      <alignment horizontal="right"/>
    </xf>
    <xf borderId="3" fillId="0" fontId="29" numFmtId="49" xfId="0" applyBorder="1" applyFont="1" applyNumberFormat="1"/>
    <xf borderId="16" fillId="0" fontId="2" numFmtId="165" xfId="0" applyBorder="1" applyFont="1" applyNumberFormat="1"/>
    <xf borderId="14" fillId="35" fontId="30" numFmtId="0" xfId="0" applyAlignment="1" applyBorder="1" applyFont="1">
      <alignment horizontal="center" vertical="center"/>
    </xf>
    <xf borderId="14" fillId="3" fontId="30" numFmtId="0" xfId="0" applyAlignment="1" applyBorder="1" applyFont="1">
      <alignment horizontal="center" vertical="center"/>
    </xf>
    <xf borderId="14" fillId="36" fontId="30" numFmtId="0" xfId="0" applyAlignment="1" applyBorder="1" applyFont="1">
      <alignment horizontal="center" vertical="center"/>
    </xf>
    <xf borderId="14" fillId="37" fontId="9" numFmtId="0" xfId="0" applyAlignment="1" applyBorder="1" applyFont="1">
      <alignment horizontal="center" vertical="center"/>
    </xf>
    <xf borderId="14" fillId="6" fontId="31" numFmtId="0" xfId="0" applyBorder="1" applyFont="1"/>
    <xf borderId="14" fillId="16" fontId="9" numFmtId="0" xfId="0" applyAlignment="1" applyBorder="1" applyFont="1">
      <alignment horizontal="center" vertical="center"/>
    </xf>
    <xf borderId="17" fillId="17" fontId="30" numFmtId="0" xfId="0" applyAlignment="1" applyBorder="1" applyFont="1">
      <alignment horizontal="center" vertical="center"/>
    </xf>
    <xf borderId="36" fillId="8" fontId="30" numFmtId="0" xfId="0" applyAlignment="1" applyBorder="1" applyFont="1">
      <alignment horizontal="center" vertical="center"/>
    </xf>
    <xf borderId="36" fillId="9" fontId="30" numFmtId="0" xfId="0" applyAlignment="1" applyBorder="1" applyFont="1">
      <alignment horizontal="center" vertical="center"/>
    </xf>
    <xf borderId="47" fillId="4" fontId="17" numFmtId="49" xfId="0" applyAlignment="1" applyBorder="1" applyFont="1" applyNumberFormat="1">
      <alignment vertical="center"/>
    </xf>
    <xf borderId="50" fillId="4" fontId="2" numFmtId="166" xfId="0" applyAlignment="1" applyBorder="1" applyFont="1" applyNumberFormat="1">
      <alignment vertical="center"/>
    </xf>
    <xf borderId="50" fillId="35" fontId="34" numFmtId="3" xfId="0" applyAlignment="1" applyBorder="1" applyFont="1" applyNumberFormat="1">
      <alignment horizontal="center" shrinkToFit="0" vertical="center" wrapText="1"/>
    </xf>
    <xf borderId="50" fillId="3" fontId="35" numFmtId="3" xfId="0" applyAlignment="1" applyBorder="1" applyFont="1" applyNumberFormat="1">
      <alignment horizontal="center" shrinkToFit="0" vertical="center" wrapText="1"/>
    </xf>
    <xf borderId="50" fillId="36" fontId="35" numFmtId="3" xfId="0" applyAlignment="1" applyBorder="1" applyFont="1" applyNumberFormat="1">
      <alignment horizontal="center" vertical="center"/>
    </xf>
    <xf borderId="50" fillId="37" fontId="35" numFmtId="3" xfId="0" applyAlignment="1" applyBorder="1" applyFont="1" applyNumberFormat="1">
      <alignment horizontal="center" shrinkToFit="0" vertical="center" wrapText="1"/>
    </xf>
    <xf borderId="65" fillId="12" fontId="34" numFmtId="3" xfId="0" applyAlignment="1" applyBorder="1" applyFont="1" applyNumberFormat="1">
      <alignment horizontal="center" shrinkToFit="0" vertical="center" wrapText="1"/>
    </xf>
    <xf borderId="65" fillId="6" fontId="34" numFmtId="3" xfId="0" applyAlignment="1" applyBorder="1" applyFont="1" applyNumberFormat="1">
      <alignment horizontal="center" shrinkToFit="0" vertical="center" wrapText="1"/>
    </xf>
    <xf borderId="50" fillId="16" fontId="35" numFmtId="3" xfId="0" applyAlignment="1" applyBorder="1" applyFont="1" applyNumberFormat="1">
      <alignment horizontal="center" shrinkToFit="0" vertical="center" wrapText="1"/>
    </xf>
    <xf borderId="51" fillId="17" fontId="34" numFmtId="3" xfId="0" applyAlignment="1" applyBorder="1" applyFont="1" applyNumberFormat="1">
      <alignment horizontal="center" shrinkToFit="0" vertical="center" wrapText="1"/>
    </xf>
    <xf borderId="53" fillId="8" fontId="34" numFmtId="3" xfId="0" applyAlignment="1" applyBorder="1" applyFont="1" applyNumberFormat="1">
      <alignment horizontal="center" vertical="center"/>
    </xf>
    <xf borderId="53" fillId="9" fontId="34" numFmtId="3" xfId="0" applyAlignment="1" applyBorder="1" applyFont="1" applyNumberFormat="1">
      <alignment horizontal="center" vertical="center"/>
    </xf>
    <xf borderId="66" fillId="0" fontId="4" numFmtId="0" xfId="0" applyAlignment="1" applyBorder="1" applyFont="1">
      <alignment horizontal="right" shrinkToFit="0" vertical="center" wrapText="1"/>
    </xf>
    <xf borderId="67" fillId="0" fontId="6" numFmtId="0" xfId="0" applyBorder="1" applyFont="1"/>
    <xf borderId="68" fillId="0" fontId="6" numFmtId="0" xfId="0" applyBorder="1" applyFont="1"/>
    <xf borderId="69" fillId="16" fontId="44" numFmtId="9" xfId="0" applyAlignment="1" applyBorder="1" applyFont="1" applyNumberFormat="1">
      <alignment horizontal="center" vertical="center"/>
    </xf>
    <xf borderId="70" fillId="16" fontId="17" numFmtId="165" xfId="0" applyAlignment="1" applyBorder="1" applyFont="1" applyNumberFormat="1">
      <alignment horizontal="right" vertical="center"/>
    </xf>
    <xf borderId="71" fillId="16" fontId="32" numFmtId="169" xfId="0" applyAlignment="1" applyBorder="1" applyFont="1" applyNumberFormat="1">
      <alignment horizontal="right" vertical="center"/>
    </xf>
    <xf borderId="0" fillId="0" fontId="15" numFmtId="0" xfId="0" applyFont="1"/>
    <xf borderId="72" fillId="0" fontId="12" numFmtId="0" xfId="0" applyAlignment="1" applyBorder="1" applyFont="1">
      <alignment horizontal="right" shrinkToFit="0" vertical="center" wrapText="1"/>
    </xf>
    <xf borderId="0" fillId="0" fontId="12" numFmtId="0" xfId="0" applyAlignment="1" applyFont="1">
      <alignment shrinkToFit="0" wrapText="1"/>
    </xf>
    <xf borderId="0" fillId="0" fontId="23" numFmtId="0" xfId="0" applyAlignment="1" applyFont="1">
      <alignment horizontal="center" vertical="center"/>
    </xf>
    <xf borderId="0" fillId="0" fontId="12" numFmtId="165" xfId="0" applyAlignment="1" applyFont="1" applyNumberFormat="1">
      <alignment horizontal="right" vertical="center"/>
    </xf>
    <xf borderId="73" fillId="0" fontId="7" numFmtId="166" xfId="0" applyAlignment="1" applyBorder="1" applyFont="1" applyNumberFormat="1">
      <alignment horizontal="right" vertical="center"/>
    </xf>
    <xf borderId="14" fillId="0" fontId="2" numFmtId="168" xfId="0" applyBorder="1" applyFont="1" applyNumberFormat="1"/>
    <xf borderId="1" fillId="0" fontId="7" numFmtId="0" xfId="0" applyAlignment="1" applyBorder="1" applyFont="1">
      <alignment horizontal="right" vertical="center"/>
    </xf>
    <xf borderId="1" fillId="0" fontId="7" numFmtId="168" xfId="0" applyAlignment="1" applyBorder="1" applyFont="1" applyNumberFormat="1">
      <alignment horizontal="center" vertical="center"/>
    </xf>
    <xf borderId="0" fillId="0" fontId="28" numFmtId="0" xfId="0" applyAlignment="1" applyFont="1">
      <alignment horizontal="center" vertical="center"/>
    </xf>
    <xf borderId="0" fillId="0" fontId="27" numFmtId="0" xfId="0" applyAlignment="1" applyFont="1">
      <alignment horizontal="center" vertical="center"/>
    </xf>
    <xf borderId="0" fillId="0" fontId="27" numFmtId="0" xfId="0" applyAlignment="1" applyFont="1">
      <alignment horizontal="center"/>
    </xf>
    <xf borderId="74" fillId="0" fontId="27" numFmtId="0" xfId="0" applyAlignment="1" applyBorder="1" applyFont="1">
      <alignment horizontal="center" vertical="center"/>
    </xf>
    <xf borderId="58" fillId="0" fontId="6" numFmtId="0" xfId="0" applyBorder="1" applyFont="1"/>
    <xf borderId="54" fillId="0" fontId="6" numFmtId="0" xfId="0" applyBorder="1" applyFont="1"/>
    <xf borderId="54" fillId="0" fontId="12" numFmtId="0" xfId="0" applyAlignment="1" applyBorder="1" applyFont="1">
      <alignment shrinkToFit="0" wrapText="1"/>
    </xf>
    <xf borderId="54" fillId="0" fontId="2" numFmtId="0" xfId="0" applyAlignment="1" applyBorder="1" applyFont="1">
      <alignment vertical="center"/>
    </xf>
    <xf borderId="54" fillId="0" fontId="45" numFmtId="0" xfId="0" applyAlignment="1" applyBorder="1" applyFont="1">
      <alignment horizontal="left" vertical="center"/>
    </xf>
    <xf borderId="54" fillId="0" fontId="39" numFmtId="0" xfId="0" applyAlignment="1" applyBorder="1" applyFont="1">
      <alignment horizontal="left" vertical="center"/>
    </xf>
    <xf borderId="54" fillId="0" fontId="39" numFmtId="0" xfId="0" applyAlignment="1" applyBorder="1" applyFont="1">
      <alignment horizontal="center" vertical="center"/>
    </xf>
    <xf borderId="75" fillId="0" fontId="39" numFmtId="0" xfId="0" applyAlignment="1" applyBorder="1" applyFont="1">
      <alignment horizontal="center" vertical="center"/>
    </xf>
    <xf borderId="0" fillId="0" fontId="19" numFmtId="0" xfId="0" applyAlignment="1" applyFont="1">
      <alignment horizontal="center"/>
    </xf>
    <xf borderId="0" fillId="0" fontId="22" numFmtId="14" xfId="0" applyAlignment="1" applyFont="1" applyNumberFormat="1">
      <alignment horizontal="center"/>
    </xf>
    <xf borderId="17" fillId="4" fontId="17" numFmtId="49" xfId="0" applyAlignment="1" applyBorder="1" applyFont="1" applyNumberFormat="1">
      <alignment vertical="center"/>
    </xf>
    <xf borderId="17" fillId="4" fontId="17" numFmtId="49" xfId="0" applyAlignment="1" applyBorder="1" applyFont="1" applyNumberFormat="1">
      <alignment horizontal="center" vertical="center"/>
    </xf>
    <xf borderId="20" fillId="0" fontId="2" numFmtId="0" xfId="0" applyAlignment="1" applyBorder="1" applyFont="1">
      <alignment shrinkToFit="0" vertical="center" wrapText="1"/>
    </xf>
    <xf borderId="39" fillId="38" fontId="42" numFmtId="0" xfId="0" applyAlignment="1" applyBorder="1" applyFill="1" applyFont="1">
      <alignment horizontal="center" shrinkToFit="0" vertical="top" wrapText="1"/>
    </xf>
    <xf borderId="14" fillId="39" fontId="4" numFmtId="0" xfId="0" applyAlignment="1" applyBorder="1" applyFill="1" applyFont="1">
      <alignment horizontal="center" shrinkToFit="0" vertical="top" wrapText="1"/>
    </xf>
    <xf borderId="14" fillId="40" fontId="4" numFmtId="0" xfId="0" applyAlignment="1" applyBorder="1" applyFill="1" applyFont="1">
      <alignment horizontal="center" shrinkToFit="0" vertical="top" wrapText="1"/>
    </xf>
    <xf borderId="14" fillId="41" fontId="42" numFmtId="0" xfId="0" applyAlignment="1" applyBorder="1" applyFill="1" applyFont="1">
      <alignment horizontal="center" shrinkToFit="0" vertical="top" wrapText="1"/>
    </xf>
    <xf borderId="14" fillId="42" fontId="42" numFmtId="0" xfId="0" applyAlignment="1" applyBorder="1" applyFill="1" applyFont="1">
      <alignment horizontal="center" shrinkToFit="0" vertical="top" wrapText="1"/>
    </xf>
    <xf borderId="14" fillId="43" fontId="42" numFmtId="0" xfId="0" applyAlignment="1" applyBorder="1" applyFill="1" applyFont="1">
      <alignment horizontal="center" shrinkToFit="0" vertical="top" wrapText="1"/>
    </xf>
    <xf borderId="14" fillId="44" fontId="42" numFmtId="0" xfId="0" applyAlignment="1" applyBorder="1" applyFill="1" applyFont="1">
      <alignment horizontal="center" shrinkToFit="0" vertical="top" wrapText="1"/>
    </xf>
    <xf borderId="14" fillId="45" fontId="42" numFmtId="0" xfId="0" applyAlignment="1" applyBorder="1" applyFill="1" applyFont="1">
      <alignment horizontal="center" shrinkToFit="0" vertical="top" wrapText="1"/>
    </xf>
    <xf borderId="14" fillId="46" fontId="43" numFmtId="0" xfId="0" applyAlignment="1" applyBorder="1" applyFill="1" applyFont="1">
      <alignment horizontal="center" shrinkToFit="0" vertical="top" wrapText="1"/>
    </xf>
    <xf borderId="14" fillId="47" fontId="4" numFmtId="0" xfId="0" applyAlignment="1" applyBorder="1" applyFill="1" applyFont="1">
      <alignment horizontal="center" shrinkToFit="0" vertical="top" wrapText="1"/>
    </xf>
    <xf borderId="14" fillId="48" fontId="42" numFmtId="0" xfId="0" applyAlignment="1" applyBorder="1" applyFill="1" applyFont="1">
      <alignment horizontal="center" shrinkToFit="0" vertical="top" wrapText="1"/>
    </xf>
    <xf borderId="14" fillId="49" fontId="42" numFmtId="0" xfId="0" applyAlignment="1" applyBorder="1" applyFill="1" applyFont="1">
      <alignment horizontal="center" shrinkToFit="0" vertical="top" wrapText="1"/>
    </xf>
    <xf borderId="14" fillId="50" fontId="42" numFmtId="0" xfId="0" applyAlignment="1" applyBorder="1" applyFill="1" applyFont="1">
      <alignment horizontal="center" shrinkToFit="0" vertical="top" wrapText="1"/>
    </xf>
    <xf borderId="14" fillId="51" fontId="42" numFmtId="0" xfId="0" applyAlignment="1" applyBorder="1" applyFill="1" applyFont="1">
      <alignment horizontal="center" shrinkToFit="0" vertical="top" wrapText="1"/>
    </xf>
    <xf borderId="14" fillId="52" fontId="42" numFmtId="0" xfId="0" applyAlignment="1" applyBorder="1" applyFill="1" applyFont="1">
      <alignment horizontal="center" shrinkToFit="0" vertical="top" wrapText="1"/>
    </xf>
    <xf borderId="14" fillId="53" fontId="42" numFmtId="0" xfId="0" applyAlignment="1" applyBorder="1" applyFill="1" applyFont="1">
      <alignment horizontal="center" shrinkToFit="0" vertical="top" wrapText="1"/>
    </xf>
    <xf borderId="14" fillId="54" fontId="42" numFmtId="0" xfId="0" applyAlignment="1" applyBorder="1" applyFill="1" applyFont="1">
      <alignment horizontal="center" shrinkToFit="0" vertical="top" wrapText="1"/>
    </xf>
    <xf borderId="61" fillId="0" fontId="2" numFmtId="0" xfId="0" applyAlignment="1" applyBorder="1" applyFont="1">
      <alignment horizontal="left"/>
    </xf>
    <xf borderId="76" fillId="38" fontId="21" numFmtId="0" xfId="0" applyBorder="1" applyFont="1"/>
    <xf borderId="21" fillId="39" fontId="21" numFmtId="0" xfId="0" applyBorder="1" applyFont="1"/>
    <xf borderId="21" fillId="40" fontId="21" numFmtId="0" xfId="0" applyBorder="1" applyFont="1"/>
    <xf borderId="21" fillId="41" fontId="21" numFmtId="0" xfId="0" applyBorder="1" applyFont="1"/>
    <xf borderId="21" fillId="42" fontId="21" numFmtId="0" xfId="0" applyBorder="1" applyFont="1"/>
    <xf borderId="21" fillId="43" fontId="21" numFmtId="0" xfId="0" applyBorder="1" applyFont="1"/>
    <xf borderId="21" fillId="44" fontId="21" numFmtId="0" xfId="0" applyBorder="1" applyFont="1"/>
    <xf borderId="21" fillId="45" fontId="21" numFmtId="0" xfId="0" applyBorder="1" applyFont="1"/>
    <xf borderId="21" fillId="46" fontId="22" numFmtId="0" xfId="0" applyBorder="1" applyFont="1"/>
    <xf borderId="21" fillId="47" fontId="2" numFmtId="0" xfId="0" applyBorder="1" applyFont="1"/>
    <xf borderId="21" fillId="48" fontId="21" numFmtId="0" xfId="0" applyBorder="1" applyFont="1"/>
    <xf borderId="21" fillId="49" fontId="21" numFmtId="0" xfId="0" applyBorder="1" applyFont="1"/>
    <xf borderId="21" fillId="50" fontId="21" numFmtId="0" xfId="0" applyBorder="1" applyFont="1"/>
    <xf borderId="21" fillId="51" fontId="21" numFmtId="0" xfId="0" applyBorder="1" applyFont="1"/>
    <xf borderId="21" fillId="52" fontId="21" numFmtId="0" xfId="0" applyBorder="1" applyFont="1"/>
    <xf borderId="21" fillId="53" fontId="21" numFmtId="0" xfId="0" applyBorder="1" applyFont="1"/>
    <xf borderId="21" fillId="54" fontId="21" numFmtId="0" xfId="0" applyBorder="1" applyFont="1"/>
    <xf borderId="16" fillId="0" fontId="23" numFmtId="3" xfId="0" applyAlignment="1" applyBorder="1" applyFont="1" applyNumberFormat="1">
      <alignment horizontal="center"/>
    </xf>
    <xf borderId="77" fillId="38" fontId="27" numFmtId="0" xfId="0" applyAlignment="1" applyBorder="1" applyFont="1">
      <alignment horizontal="center" vertical="center"/>
    </xf>
    <xf borderId="25" fillId="39" fontId="28" numFmtId="0" xfId="0" applyAlignment="1" applyBorder="1" applyFont="1">
      <alignment horizontal="center" vertical="center"/>
    </xf>
    <xf borderId="25" fillId="40" fontId="28" numFmtId="0" xfId="0" applyAlignment="1" applyBorder="1" applyFont="1">
      <alignment horizontal="center" vertical="center"/>
    </xf>
    <xf borderId="25" fillId="41" fontId="27" numFmtId="0" xfId="0" applyAlignment="1" applyBorder="1" applyFont="1">
      <alignment horizontal="center" vertical="center"/>
    </xf>
    <xf borderId="25" fillId="42" fontId="27" numFmtId="0" xfId="0" applyAlignment="1" applyBorder="1" applyFont="1">
      <alignment horizontal="center" vertical="center"/>
    </xf>
    <xf borderId="25" fillId="43" fontId="27" numFmtId="0" xfId="0" applyAlignment="1" applyBorder="1" applyFont="1">
      <alignment horizontal="center" vertical="center"/>
    </xf>
    <xf borderId="25" fillId="44" fontId="27" numFmtId="0" xfId="0" applyAlignment="1" applyBorder="1" applyFont="1">
      <alignment horizontal="center" vertical="center"/>
    </xf>
    <xf borderId="25" fillId="45" fontId="27" numFmtId="0" xfId="0" applyAlignment="1" applyBorder="1" applyFont="1">
      <alignment horizontal="center" vertical="center"/>
    </xf>
    <xf borderId="25" fillId="46" fontId="27" numFmtId="0" xfId="0" applyAlignment="1" applyBorder="1" applyFont="1">
      <alignment horizontal="center"/>
    </xf>
    <xf borderId="25" fillId="47" fontId="28" numFmtId="0" xfId="0" applyAlignment="1" applyBorder="1" applyFont="1">
      <alignment horizontal="center" vertical="center"/>
    </xf>
    <xf borderId="29" fillId="48" fontId="27" numFmtId="0" xfId="0" applyAlignment="1" applyBorder="1" applyFont="1">
      <alignment horizontal="center" vertical="center"/>
    </xf>
    <xf borderId="31" fillId="49" fontId="27" numFmtId="0" xfId="0" applyAlignment="1" applyBorder="1" applyFont="1">
      <alignment horizontal="center" vertical="center"/>
    </xf>
    <xf borderId="31" fillId="50" fontId="27" numFmtId="0" xfId="0" applyAlignment="1" applyBorder="1" applyFont="1">
      <alignment horizontal="center" vertical="center"/>
    </xf>
    <xf borderId="31" fillId="51" fontId="27" numFmtId="0" xfId="0" applyAlignment="1" applyBorder="1" applyFont="1">
      <alignment horizontal="center" vertical="center"/>
    </xf>
    <xf borderId="31" fillId="52" fontId="27" numFmtId="0" xfId="0" applyAlignment="1" applyBorder="1" applyFont="1">
      <alignment horizontal="center" vertical="center"/>
    </xf>
    <xf borderId="31" fillId="53" fontId="27" numFmtId="0" xfId="0" applyAlignment="1" applyBorder="1" applyFont="1">
      <alignment horizontal="center" vertical="center"/>
    </xf>
    <xf borderId="31" fillId="54" fontId="27" numFmtId="0" xfId="0" applyAlignment="1" applyBorder="1" applyFont="1">
      <alignment horizontal="center" vertical="center"/>
    </xf>
    <xf borderId="14" fillId="0" fontId="25" numFmtId="166" xfId="0" applyAlignment="1" applyBorder="1" applyFont="1" applyNumberFormat="1">
      <alignment horizontal="right"/>
    </xf>
    <xf borderId="39" fillId="38" fontId="27" numFmtId="0" xfId="0" applyAlignment="1" applyBorder="1" applyFont="1">
      <alignment horizontal="center" vertical="center"/>
    </xf>
    <xf borderId="14" fillId="39" fontId="28" numFmtId="0" xfId="0" applyAlignment="1" applyBorder="1" applyFont="1">
      <alignment horizontal="center" vertical="center"/>
    </xf>
    <xf borderId="14" fillId="40" fontId="28" numFmtId="0" xfId="0" applyAlignment="1" applyBorder="1" applyFont="1">
      <alignment horizontal="center" vertical="center"/>
    </xf>
    <xf borderId="14" fillId="41" fontId="27" numFmtId="0" xfId="0" applyAlignment="1" applyBorder="1" applyFont="1">
      <alignment horizontal="center" vertical="center"/>
    </xf>
    <xf borderId="14" fillId="42" fontId="27" numFmtId="0" xfId="0" applyAlignment="1" applyBorder="1" applyFont="1">
      <alignment horizontal="center" vertical="center"/>
    </xf>
    <xf borderId="14" fillId="43" fontId="27" numFmtId="0" xfId="0" applyAlignment="1" applyBorder="1" applyFont="1">
      <alignment horizontal="center" vertical="center"/>
    </xf>
    <xf borderId="14" fillId="44" fontId="27" numFmtId="0" xfId="0" applyAlignment="1" applyBorder="1" applyFont="1">
      <alignment horizontal="center" vertical="center"/>
    </xf>
    <xf borderId="14" fillId="45" fontId="27" numFmtId="0" xfId="0" applyAlignment="1" applyBorder="1" applyFont="1">
      <alignment horizontal="center" vertical="center"/>
    </xf>
    <xf borderId="14" fillId="46" fontId="27" numFmtId="0" xfId="0" applyAlignment="1" applyBorder="1" applyFont="1">
      <alignment horizontal="center"/>
    </xf>
    <xf borderId="14" fillId="47" fontId="28" numFmtId="0" xfId="0" applyAlignment="1" applyBorder="1" applyFont="1">
      <alignment horizontal="center" vertical="center"/>
    </xf>
    <xf borderId="17" fillId="48" fontId="27" numFmtId="0" xfId="0" applyAlignment="1" applyBorder="1" applyFont="1">
      <alignment horizontal="center" vertical="center"/>
    </xf>
    <xf borderId="36" fillId="49" fontId="27" numFmtId="0" xfId="0" applyAlignment="1" applyBorder="1" applyFont="1">
      <alignment horizontal="center" vertical="center"/>
    </xf>
    <xf borderId="36" fillId="50" fontId="27" numFmtId="0" xfId="0" applyAlignment="1" applyBorder="1" applyFont="1">
      <alignment horizontal="center" vertical="center"/>
    </xf>
    <xf borderId="36" fillId="51" fontId="27" numFmtId="0" xfId="0" applyAlignment="1" applyBorder="1" applyFont="1">
      <alignment horizontal="center" vertical="center"/>
    </xf>
    <xf borderId="36" fillId="52" fontId="27" numFmtId="0" xfId="0" applyAlignment="1" applyBorder="1" applyFont="1">
      <alignment horizontal="center" vertical="center"/>
    </xf>
    <xf borderId="36" fillId="53" fontId="27" numFmtId="0" xfId="0" applyAlignment="1" applyBorder="1" applyFont="1">
      <alignment horizontal="center" vertical="center"/>
    </xf>
    <xf borderId="36" fillId="54" fontId="27" numFmtId="0" xfId="0" applyAlignment="1" applyBorder="1" applyFont="1">
      <alignment horizontal="center" vertical="center"/>
    </xf>
    <xf borderId="14" fillId="46" fontId="27" numFmtId="0" xfId="0" applyAlignment="1" applyBorder="1" applyFont="1">
      <alignment horizontal="center" vertical="center"/>
    </xf>
    <xf borderId="2" fillId="0" fontId="23" numFmtId="49" xfId="0" applyAlignment="1" applyBorder="1" applyFont="1" applyNumberFormat="1">
      <alignment horizontal="left"/>
    </xf>
    <xf borderId="78" fillId="0" fontId="12" numFmtId="0" xfId="0" applyBorder="1" applyFont="1"/>
    <xf borderId="59" fillId="0" fontId="23" numFmtId="49" xfId="0" applyAlignment="1" applyBorder="1" applyFont="1" applyNumberFormat="1">
      <alignment horizontal="left"/>
    </xf>
    <xf borderId="50" fillId="0" fontId="24" numFmtId="0" xfId="0" applyAlignment="1" applyBorder="1" applyFont="1">
      <alignment horizontal="center"/>
    </xf>
    <xf borderId="50" fillId="0" fontId="23" numFmtId="0" xfId="0" applyAlignment="1" applyBorder="1" applyFont="1">
      <alignment horizontal="center"/>
    </xf>
    <xf borderId="50" fillId="0" fontId="23" numFmtId="3" xfId="0" applyAlignment="1" applyBorder="1" applyFont="1" applyNumberFormat="1">
      <alignment horizontal="center"/>
    </xf>
    <xf borderId="50" fillId="0" fontId="25" numFmtId="165" xfId="0" applyAlignment="1" applyBorder="1" applyFont="1" applyNumberFormat="1">
      <alignment horizontal="right"/>
    </xf>
    <xf borderId="50" fillId="0" fontId="25" numFmtId="166" xfId="0" applyAlignment="1" applyBorder="1" applyFont="1" applyNumberFormat="1">
      <alignment horizontal="right"/>
    </xf>
    <xf borderId="50" fillId="0" fontId="26" numFmtId="166" xfId="0" applyAlignment="1" applyBorder="1" applyFont="1" applyNumberFormat="1">
      <alignment horizontal="right"/>
    </xf>
    <xf borderId="49" fillId="38" fontId="27" numFmtId="0" xfId="0" applyAlignment="1" applyBorder="1" applyFont="1">
      <alignment horizontal="center" vertical="center"/>
    </xf>
    <xf borderId="50" fillId="39" fontId="28" numFmtId="0" xfId="0" applyAlignment="1" applyBorder="1" applyFont="1">
      <alignment horizontal="center" vertical="center"/>
    </xf>
    <xf borderId="50" fillId="40" fontId="28" numFmtId="0" xfId="0" applyAlignment="1" applyBorder="1" applyFont="1">
      <alignment horizontal="center" vertical="center"/>
    </xf>
    <xf borderId="50" fillId="3" fontId="28" numFmtId="0" xfId="0" applyAlignment="1" applyBorder="1" applyFont="1">
      <alignment horizontal="center" vertical="center"/>
    </xf>
    <xf borderId="50" fillId="41" fontId="27" numFmtId="0" xfId="0" applyAlignment="1" applyBorder="1" applyFont="1">
      <alignment horizontal="center" vertical="center"/>
    </xf>
    <xf borderId="50" fillId="42" fontId="27" numFmtId="0" xfId="0" applyAlignment="1" applyBorder="1" applyFont="1">
      <alignment horizontal="center" vertical="center"/>
    </xf>
    <xf borderId="50" fillId="43" fontId="27" numFmtId="0" xfId="0" applyAlignment="1" applyBorder="1" applyFont="1">
      <alignment horizontal="center" vertical="center"/>
    </xf>
    <xf borderId="50" fillId="44" fontId="27" numFmtId="0" xfId="0" applyAlignment="1" applyBorder="1" applyFont="1">
      <alignment horizontal="center" vertical="center"/>
    </xf>
    <xf borderId="50" fillId="45" fontId="27" numFmtId="0" xfId="0" applyAlignment="1" applyBorder="1" applyFont="1">
      <alignment horizontal="center" vertical="center"/>
    </xf>
    <xf borderId="50" fillId="46" fontId="27" numFmtId="0" xfId="0" applyAlignment="1" applyBorder="1" applyFont="1">
      <alignment horizontal="center" vertical="center"/>
    </xf>
    <xf borderId="50" fillId="47" fontId="28" numFmtId="0" xfId="0" applyAlignment="1" applyBorder="1" applyFont="1">
      <alignment horizontal="center" vertical="center"/>
    </xf>
    <xf borderId="51" fillId="48" fontId="27" numFmtId="0" xfId="0" applyAlignment="1" applyBorder="1" applyFont="1">
      <alignment horizontal="center" vertical="center"/>
    </xf>
    <xf borderId="53" fillId="49" fontId="27" numFmtId="0" xfId="0" applyAlignment="1" applyBorder="1" applyFont="1">
      <alignment horizontal="center" vertical="center"/>
    </xf>
    <xf borderId="53" fillId="50" fontId="27" numFmtId="0" xfId="0" applyAlignment="1" applyBorder="1" applyFont="1">
      <alignment horizontal="center" vertical="center"/>
    </xf>
    <xf borderId="53" fillId="51" fontId="27" numFmtId="0" xfId="0" applyAlignment="1" applyBorder="1" applyFont="1">
      <alignment horizontal="center" vertical="center"/>
    </xf>
    <xf borderId="53" fillId="52" fontId="27" numFmtId="0" xfId="0" applyAlignment="1" applyBorder="1" applyFont="1">
      <alignment horizontal="center" vertical="center"/>
    </xf>
    <xf borderId="53" fillId="53" fontId="27" numFmtId="0" xfId="0" applyAlignment="1" applyBorder="1" applyFont="1">
      <alignment horizontal="center" vertical="center"/>
    </xf>
    <xf borderId="53" fillId="54" fontId="27" numFmtId="0" xfId="0" applyAlignment="1" applyBorder="1" applyFont="1">
      <alignment horizontal="center" vertical="center"/>
    </xf>
    <xf borderId="11" fillId="0" fontId="23" numFmtId="49" xfId="0" applyAlignment="1" applyBorder="1" applyFont="1" applyNumberFormat="1">
      <alignment horizontal="left"/>
    </xf>
    <xf borderId="16" fillId="0" fontId="24" numFmtId="0" xfId="0" applyAlignment="1" applyBorder="1" applyFont="1">
      <alignment horizontal="center"/>
    </xf>
    <xf borderId="38" fillId="38" fontId="27" numFmtId="0" xfId="0" applyAlignment="1" applyBorder="1" applyFont="1">
      <alignment horizontal="center" vertical="center"/>
    </xf>
    <xf borderId="15" fillId="39" fontId="28" numFmtId="0" xfId="0" applyAlignment="1" applyBorder="1" applyFont="1">
      <alignment horizontal="center" vertical="center"/>
    </xf>
    <xf borderId="15" fillId="40" fontId="28" numFmtId="0" xfId="0" applyAlignment="1" applyBorder="1" applyFont="1">
      <alignment horizontal="center" vertical="center"/>
    </xf>
    <xf borderId="15" fillId="3" fontId="28" numFmtId="0" xfId="0" applyAlignment="1" applyBorder="1" applyFont="1">
      <alignment horizontal="center" vertical="center"/>
    </xf>
    <xf borderId="15" fillId="41" fontId="27" numFmtId="0" xfId="0" applyAlignment="1" applyBorder="1" applyFont="1">
      <alignment horizontal="center" vertical="center"/>
    </xf>
    <xf borderId="15" fillId="42" fontId="27" numFmtId="0" xfId="0" applyAlignment="1" applyBorder="1" applyFont="1">
      <alignment horizontal="center" vertical="center"/>
    </xf>
    <xf borderId="15" fillId="43" fontId="27" numFmtId="0" xfId="0" applyAlignment="1" applyBorder="1" applyFont="1">
      <alignment horizontal="center" vertical="center"/>
    </xf>
    <xf borderId="15" fillId="44" fontId="27" numFmtId="0" xfId="0" applyAlignment="1" applyBorder="1" applyFont="1">
      <alignment horizontal="center" vertical="center"/>
    </xf>
    <xf borderId="15" fillId="45" fontId="27" numFmtId="0" xfId="0" applyAlignment="1" applyBorder="1" applyFont="1">
      <alignment horizontal="center" vertical="center"/>
    </xf>
    <xf borderId="15" fillId="46" fontId="27" numFmtId="0" xfId="0" applyAlignment="1" applyBorder="1" applyFont="1">
      <alignment horizontal="center" vertical="center"/>
    </xf>
    <xf borderId="15" fillId="47" fontId="28" numFmtId="0" xfId="0" applyAlignment="1" applyBorder="1" applyFont="1">
      <alignment horizontal="center" vertical="center"/>
    </xf>
    <xf borderId="33" fillId="48" fontId="27" numFmtId="0" xfId="0" applyAlignment="1" applyBorder="1" applyFont="1">
      <alignment horizontal="center" vertical="center"/>
    </xf>
    <xf borderId="35" fillId="49" fontId="27" numFmtId="0" xfId="0" applyAlignment="1" applyBorder="1" applyFont="1">
      <alignment horizontal="center" vertical="center"/>
    </xf>
    <xf borderId="35" fillId="50" fontId="27" numFmtId="0" xfId="0" applyAlignment="1" applyBorder="1" applyFont="1">
      <alignment horizontal="center" vertical="center"/>
    </xf>
    <xf borderId="35" fillId="51" fontId="27" numFmtId="0" xfId="0" applyAlignment="1" applyBorder="1" applyFont="1">
      <alignment horizontal="center" vertical="center"/>
    </xf>
    <xf borderId="35" fillId="52" fontId="27" numFmtId="0" xfId="0" applyAlignment="1" applyBorder="1" applyFont="1">
      <alignment horizontal="center" vertical="center"/>
    </xf>
    <xf borderId="35" fillId="53" fontId="27" numFmtId="0" xfId="0" applyAlignment="1" applyBorder="1" applyFont="1">
      <alignment horizontal="center" vertical="center"/>
    </xf>
    <xf borderId="35" fillId="54" fontId="27" numFmtId="0" xfId="0" applyAlignment="1" applyBorder="1" applyFont="1">
      <alignment horizontal="center" vertical="center"/>
    </xf>
    <xf borderId="14" fillId="40" fontId="28" numFmtId="0" xfId="0" applyAlignment="1" applyBorder="1" applyFont="1">
      <alignment horizontal="center" readingOrder="0" vertical="center"/>
    </xf>
    <xf borderId="39" fillId="38" fontId="37" numFmtId="0" xfId="0" applyAlignment="1" applyBorder="1" applyFont="1">
      <alignment horizontal="center" readingOrder="0" vertical="center"/>
    </xf>
    <xf borderId="20" fillId="0" fontId="2" numFmtId="165" xfId="0" applyBorder="1" applyFont="1" applyNumberFormat="1"/>
    <xf borderId="39" fillId="38" fontId="30" numFmtId="0" xfId="0" applyAlignment="1" applyBorder="1" applyFont="1">
      <alignment horizontal="center" vertical="center"/>
    </xf>
    <xf borderId="14" fillId="39" fontId="30" numFmtId="0" xfId="0" applyAlignment="1" applyBorder="1" applyFont="1">
      <alignment horizontal="center" vertical="center"/>
    </xf>
    <xf borderId="14" fillId="40" fontId="30" numFmtId="0" xfId="0" applyAlignment="1" applyBorder="1" applyFont="1">
      <alignment horizontal="center" vertical="center"/>
    </xf>
    <xf borderId="14" fillId="41" fontId="30" numFmtId="0" xfId="0" applyAlignment="1" applyBorder="1" applyFont="1">
      <alignment horizontal="center" vertical="center"/>
    </xf>
    <xf borderId="14" fillId="42" fontId="30" numFmtId="0" xfId="0" applyAlignment="1" applyBorder="1" applyFont="1">
      <alignment horizontal="center" vertical="center"/>
    </xf>
    <xf borderId="14" fillId="43" fontId="30" numFmtId="0" xfId="0" applyAlignment="1" applyBorder="1" applyFont="1">
      <alignment horizontal="center" vertical="center"/>
    </xf>
    <xf borderId="14" fillId="44" fontId="30" numFmtId="0" xfId="0" applyAlignment="1" applyBorder="1" applyFont="1">
      <alignment horizontal="center" vertical="center"/>
    </xf>
    <xf borderId="14" fillId="45" fontId="30" numFmtId="0" xfId="0" applyAlignment="1" applyBorder="1" applyFont="1">
      <alignment horizontal="center" vertical="center"/>
    </xf>
    <xf borderId="14" fillId="46" fontId="31" numFmtId="0" xfId="0" applyBorder="1" applyFont="1"/>
    <xf borderId="14" fillId="47" fontId="9" numFmtId="0" xfId="0" applyAlignment="1" applyBorder="1" applyFont="1">
      <alignment horizontal="center" vertical="center"/>
    </xf>
    <xf borderId="17" fillId="48" fontId="30" numFmtId="0" xfId="0" applyAlignment="1" applyBorder="1" applyFont="1">
      <alignment horizontal="center" vertical="center"/>
    </xf>
    <xf borderId="36" fillId="49" fontId="30" numFmtId="0" xfId="0" applyAlignment="1" applyBorder="1" applyFont="1">
      <alignment horizontal="center" vertical="center"/>
    </xf>
    <xf borderId="36" fillId="50" fontId="30" numFmtId="0" xfId="0" applyAlignment="1" applyBorder="1" applyFont="1">
      <alignment horizontal="center" vertical="center"/>
    </xf>
    <xf borderId="36" fillId="51" fontId="30" numFmtId="0" xfId="0" applyAlignment="1" applyBorder="1" applyFont="1">
      <alignment horizontal="center" vertical="center"/>
    </xf>
    <xf borderId="36" fillId="52" fontId="30" numFmtId="0" xfId="0" applyAlignment="1" applyBorder="1" applyFont="1">
      <alignment horizontal="center" vertical="center"/>
    </xf>
    <xf borderId="36" fillId="53" fontId="30" numFmtId="0" xfId="0" applyAlignment="1" applyBorder="1" applyFont="1">
      <alignment horizontal="center" vertical="center"/>
    </xf>
    <xf borderId="36" fillId="54" fontId="30" numFmtId="0" xfId="0" applyAlignment="1" applyBorder="1" applyFont="1">
      <alignment horizontal="center" vertical="center"/>
    </xf>
    <xf borderId="20" fillId="0" fontId="2" numFmtId="165" xfId="0" applyAlignment="1" applyBorder="1" applyFont="1" applyNumberFormat="1">
      <alignment vertical="center"/>
    </xf>
    <xf borderId="49" fillId="38" fontId="34" numFmtId="3" xfId="0" applyAlignment="1" applyBorder="1" applyFont="1" applyNumberFormat="1">
      <alignment horizontal="center" shrinkToFit="0" vertical="center" wrapText="1"/>
    </xf>
    <xf borderId="50" fillId="39" fontId="35" numFmtId="3" xfId="0" applyAlignment="1" applyBorder="1" applyFont="1" applyNumberFormat="1">
      <alignment horizontal="center" shrinkToFit="0" vertical="center" wrapText="1"/>
    </xf>
    <xf borderId="50" fillId="40" fontId="35" numFmtId="3" xfId="0" applyAlignment="1" applyBorder="1" applyFont="1" applyNumberFormat="1">
      <alignment horizontal="center" shrinkToFit="0" vertical="center" wrapText="1"/>
    </xf>
    <xf borderId="50" fillId="41" fontId="34" numFmtId="3" xfId="0" applyAlignment="1" applyBorder="1" applyFont="1" applyNumberFormat="1">
      <alignment horizontal="center" shrinkToFit="0" vertical="center" wrapText="1"/>
    </xf>
    <xf borderId="50" fillId="42" fontId="34" numFmtId="3" xfId="0" applyAlignment="1" applyBorder="1" applyFont="1" applyNumberFormat="1">
      <alignment horizontal="center" vertical="center"/>
    </xf>
    <xf borderId="50" fillId="43" fontId="34" numFmtId="3" xfId="0" applyAlignment="1" applyBorder="1" applyFont="1" applyNumberFormat="1">
      <alignment horizontal="center" vertical="center"/>
    </xf>
    <xf borderId="50" fillId="44" fontId="34" numFmtId="3" xfId="0" applyAlignment="1" applyBorder="1" applyFont="1" applyNumberFormat="1">
      <alignment horizontal="center" shrinkToFit="0" vertical="center" wrapText="1"/>
    </xf>
    <xf borderId="65" fillId="45" fontId="34" numFmtId="3" xfId="0" applyAlignment="1" applyBorder="1" applyFont="1" applyNumberFormat="1">
      <alignment horizontal="center" shrinkToFit="0" vertical="center" wrapText="1"/>
    </xf>
    <xf borderId="65" fillId="46" fontId="34" numFmtId="3" xfId="0" applyAlignment="1" applyBorder="1" applyFont="1" applyNumberFormat="1">
      <alignment horizontal="center" shrinkToFit="0" vertical="center" wrapText="1"/>
    </xf>
    <xf borderId="50" fillId="47" fontId="35" numFmtId="3" xfId="0" applyAlignment="1" applyBorder="1" applyFont="1" applyNumberFormat="1">
      <alignment horizontal="center" shrinkToFit="0" vertical="center" wrapText="1"/>
    </xf>
    <xf borderId="51" fillId="48" fontId="34" numFmtId="3" xfId="0" applyAlignment="1" applyBorder="1" applyFont="1" applyNumberFormat="1">
      <alignment horizontal="center" shrinkToFit="0" vertical="center" wrapText="1"/>
    </xf>
    <xf borderId="53" fillId="49" fontId="34" numFmtId="3" xfId="0" applyAlignment="1" applyBorder="1" applyFont="1" applyNumberFormat="1">
      <alignment horizontal="center" vertical="center"/>
    </xf>
    <xf borderId="53" fillId="50" fontId="34" numFmtId="3" xfId="0" applyAlignment="1" applyBorder="1" applyFont="1" applyNumberFormat="1">
      <alignment horizontal="center" vertical="center"/>
    </xf>
    <xf borderId="53" fillId="51" fontId="34" numFmtId="3" xfId="0" applyAlignment="1" applyBorder="1" applyFont="1" applyNumberFormat="1">
      <alignment horizontal="center" vertical="center"/>
    </xf>
    <xf borderId="53" fillId="52" fontId="34" numFmtId="3" xfId="0" applyAlignment="1" applyBorder="1" applyFont="1" applyNumberFormat="1">
      <alignment horizontal="center" vertical="center"/>
    </xf>
    <xf borderId="53" fillId="53" fontId="34" numFmtId="3" xfId="0" applyAlignment="1" applyBorder="1" applyFont="1" applyNumberFormat="1">
      <alignment horizontal="center" vertical="center"/>
    </xf>
    <xf borderId="53" fillId="54" fontId="34" numFmtId="3" xfId="0" applyAlignment="1" applyBorder="1" applyFont="1" applyNumberFormat="1">
      <alignment horizontal="center" vertical="center"/>
    </xf>
    <xf borderId="0" fillId="0" fontId="7" numFmtId="165" xfId="0" applyAlignment="1" applyFont="1" applyNumberFormat="1">
      <alignment horizontal="center" vertical="center"/>
    </xf>
    <xf borderId="25" fillId="27" fontId="12" numFmtId="168" xfId="0" applyAlignment="1" applyBorder="1" applyFont="1" applyNumberFormat="1">
      <alignment horizontal="right" vertical="center"/>
    </xf>
    <xf borderId="25" fillId="27" fontId="2" numFmtId="0" xfId="0" applyBorder="1" applyFont="1"/>
    <xf borderId="25" fillId="27" fontId="26" numFmtId="168" xfId="0" applyAlignment="1" applyBorder="1" applyFont="1" applyNumberFormat="1">
      <alignment horizontal="right"/>
    </xf>
    <xf borderId="26" fillId="0" fontId="2" numFmtId="0" xfId="0" applyBorder="1" applyFont="1"/>
    <xf borderId="77" fillId="38" fontId="27" numFmtId="3" xfId="0" applyAlignment="1" applyBorder="1" applyFont="1" applyNumberFormat="1">
      <alignment horizontal="center" vertical="center"/>
    </xf>
    <xf borderId="25" fillId="39" fontId="28" numFmtId="3" xfId="0" applyAlignment="1" applyBorder="1" applyFont="1" applyNumberFormat="1">
      <alignment horizontal="center" vertical="center"/>
    </xf>
    <xf borderId="25" fillId="40" fontId="28" numFmtId="3" xfId="0" applyAlignment="1" applyBorder="1" applyFont="1" applyNumberFormat="1">
      <alignment horizontal="center" vertical="center"/>
    </xf>
    <xf borderId="25" fillId="3" fontId="28" numFmtId="3" xfId="0" applyAlignment="1" applyBorder="1" applyFont="1" applyNumberFormat="1">
      <alignment horizontal="center" vertical="center"/>
    </xf>
    <xf borderId="25" fillId="41" fontId="27" numFmtId="3" xfId="0" applyAlignment="1" applyBorder="1" applyFont="1" applyNumberFormat="1">
      <alignment horizontal="center" vertical="center"/>
    </xf>
    <xf borderId="25" fillId="42" fontId="27" numFmtId="3" xfId="0" applyAlignment="1" applyBorder="1" applyFont="1" applyNumberFormat="1">
      <alignment horizontal="center" vertical="center"/>
    </xf>
    <xf borderId="25" fillId="43" fontId="27" numFmtId="3" xfId="0" applyAlignment="1" applyBorder="1" applyFont="1" applyNumberFormat="1">
      <alignment horizontal="center" vertical="center"/>
    </xf>
    <xf borderId="25" fillId="44" fontId="27" numFmtId="3" xfId="0" applyAlignment="1" applyBorder="1" applyFont="1" applyNumberFormat="1">
      <alignment horizontal="center" vertical="center"/>
    </xf>
    <xf borderId="25" fillId="45" fontId="27" numFmtId="3" xfId="0" applyAlignment="1" applyBorder="1" applyFont="1" applyNumberFormat="1">
      <alignment horizontal="center" vertical="center"/>
    </xf>
    <xf borderId="25" fillId="46" fontId="27" numFmtId="3" xfId="0" applyAlignment="1" applyBorder="1" applyFont="1" applyNumberFormat="1">
      <alignment horizontal="center"/>
    </xf>
    <xf borderId="25" fillId="47" fontId="28" numFmtId="3" xfId="0" applyAlignment="1" applyBorder="1" applyFont="1" applyNumberFormat="1">
      <alignment horizontal="center" vertical="center"/>
    </xf>
    <xf borderId="29" fillId="48" fontId="27" numFmtId="3" xfId="0" applyAlignment="1" applyBorder="1" applyFont="1" applyNumberFormat="1">
      <alignment horizontal="center" vertical="center"/>
    </xf>
    <xf borderId="31" fillId="49" fontId="27" numFmtId="3" xfId="0" applyAlignment="1" applyBorder="1" applyFont="1" applyNumberFormat="1">
      <alignment horizontal="center" vertical="center"/>
    </xf>
    <xf borderId="29" fillId="50" fontId="27" numFmtId="3" xfId="0" applyAlignment="1" applyBorder="1" applyFont="1" applyNumberFormat="1">
      <alignment horizontal="center" vertical="center"/>
    </xf>
    <xf borderId="29" fillId="51" fontId="27" numFmtId="3" xfId="0" applyAlignment="1" applyBorder="1" applyFont="1" applyNumberFormat="1">
      <alignment horizontal="center" vertical="center"/>
    </xf>
    <xf borderId="29" fillId="52" fontId="27" numFmtId="3" xfId="0" applyAlignment="1" applyBorder="1" applyFont="1" applyNumberFormat="1">
      <alignment horizontal="center" vertical="center"/>
    </xf>
    <xf borderId="29" fillId="53" fontId="27" numFmtId="3" xfId="0" applyAlignment="1" applyBorder="1" applyFont="1" applyNumberFormat="1">
      <alignment horizontal="center" vertical="center"/>
    </xf>
    <xf borderId="31" fillId="54" fontId="27" numFmtId="3" xfId="0" applyAlignment="1" applyBorder="1" applyFont="1" applyNumberFormat="1">
      <alignment horizontal="center" vertical="center"/>
    </xf>
    <xf borderId="1" fillId="0" fontId="7" numFmtId="0" xfId="0" applyAlignment="1" applyBorder="1" applyFont="1">
      <alignment vertical="center"/>
    </xf>
    <xf borderId="2" fillId="0" fontId="7" numFmtId="0" xfId="0" applyAlignment="1" applyBorder="1" applyFont="1">
      <alignment vertical="center"/>
    </xf>
    <xf borderId="0" fillId="0" fontId="46" numFmtId="0" xfId="0" applyFont="1"/>
    <xf borderId="0" fillId="0" fontId="47" numFmtId="0" xfId="0" applyFont="1"/>
    <xf borderId="0" fillId="0" fontId="40" numFmtId="0" xfId="0" applyFont="1"/>
    <xf borderId="79" fillId="26" fontId="12" numFmtId="0" xfId="0" applyAlignment="1" applyBorder="1" applyFont="1">
      <alignment horizontal="left"/>
    </xf>
    <xf borderId="80" fillId="0" fontId="6" numFmtId="0" xfId="0" applyBorder="1" applyFont="1"/>
    <xf borderId="81" fillId="0" fontId="6" numFmtId="0" xfId="0" applyBorder="1" applyFont="1"/>
    <xf borderId="10" fillId="26" fontId="12" numFmtId="14" xfId="0" applyAlignment="1" applyBorder="1" applyFont="1" applyNumberFormat="1">
      <alignment horizontal="center"/>
    </xf>
    <xf borderId="10" fillId="26" fontId="12" numFmtId="0" xfId="0" applyAlignment="1" applyBorder="1" applyFont="1">
      <alignment horizontal="center"/>
    </xf>
    <xf borderId="0" fillId="0" fontId="12" numFmtId="14" xfId="0" applyAlignment="1" applyFont="1" applyNumberFormat="1">
      <alignment horizontal="center"/>
    </xf>
    <xf borderId="0" fillId="0" fontId="12" numFmtId="170" xfId="0" applyAlignment="1" applyFont="1" applyNumberFormat="1">
      <alignment horizontal="center"/>
    </xf>
    <xf borderId="0" fillId="0" fontId="12" numFmtId="171" xfId="0" applyAlignment="1" applyFont="1" applyNumberFormat="1">
      <alignment horizontal="center"/>
    </xf>
    <xf borderId="11" fillId="0" fontId="12" numFmtId="0" xfId="0" applyBorder="1" applyFont="1"/>
    <xf borderId="0" fillId="0" fontId="48" numFmtId="0" xfId="0" applyFont="1"/>
    <xf borderId="82" fillId="0" fontId="4" numFmtId="0" xfId="0" applyAlignment="1" applyBorder="1" applyFont="1">
      <alignment horizontal="center"/>
    </xf>
    <xf borderId="83" fillId="0" fontId="12" numFmtId="0" xfId="0" applyBorder="1" applyFont="1"/>
    <xf borderId="23" fillId="14" fontId="22" numFmtId="0" xfId="0" applyBorder="1" applyFont="1"/>
    <xf borderId="0" fillId="0" fontId="4" numFmtId="0" xfId="0" applyAlignment="1" applyFont="1">
      <alignment shrinkToFit="0" vertical="center" wrapText="1"/>
    </xf>
    <xf borderId="84" fillId="0" fontId="28" numFmtId="0" xfId="0" applyAlignment="1" applyBorder="1" applyFont="1">
      <alignment horizontal="center" vertical="center"/>
    </xf>
    <xf borderId="85" fillId="0" fontId="28" numFmtId="3" xfId="0" applyAlignment="1" applyBorder="1" applyFont="1" applyNumberFormat="1">
      <alignment horizontal="center" vertical="center"/>
    </xf>
    <xf borderId="86" fillId="5" fontId="27" numFmtId="3" xfId="0" applyAlignment="1" applyBorder="1" applyFont="1" applyNumberFormat="1">
      <alignment horizontal="center" vertical="center"/>
    </xf>
    <xf borderId="87" fillId="6" fontId="27" numFmtId="3" xfId="0" applyAlignment="1" applyBorder="1" applyFont="1" applyNumberFormat="1">
      <alignment horizontal="center" vertical="center"/>
    </xf>
    <xf borderId="87" fillId="7" fontId="27" numFmtId="3" xfId="0" applyAlignment="1" applyBorder="1" applyFont="1" applyNumberFormat="1">
      <alignment horizontal="center" vertical="center"/>
    </xf>
    <xf borderId="87" fillId="8" fontId="27" numFmtId="3" xfId="0" applyAlignment="1" applyBorder="1" applyFont="1" applyNumberFormat="1">
      <alignment horizontal="center" vertical="center"/>
    </xf>
    <xf borderId="87" fillId="9" fontId="27" numFmtId="3" xfId="0" applyAlignment="1" applyBorder="1" applyFont="1" applyNumberFormat="1">
      <alignment horizontal="center" vertical="center"/>
    </xf>
    <xf borderId="87" fillId="10" fontId="27" numFmtId="3" xfId="0" applyAlignment="1" applyBorder="1" applyFont="1" applyNumberFormat="1">
      <alignment horizontal="center" vertical="center"/>
    </xf>
    <xf borderId="87" fillId="11" fontId="28" numFmtId="3" xfId="0" applyAlignment="1" applyBorder="1" applyFont="1" applyNumberFormat="1">
      <alignment horizontal="center" vertical="center"/>
    </xf>
    <xf borderId="87" fillId="12" fontId="27" numFmtId="3" xfId="0" applyAlignment="1" applyBorder="1" applyFont="1" applyNumberFormat="1">
      <alignment horizontal="center" vertical="center"/>
    </xf>
    <xf borderId="88" fillId="13" fontId="27" numFmtId="3" xfId="0" applyAlignment="1" applyBorder="1" applyFont="1" applyNumberFormat="1">
      <alignment horizontal="center" vertical="center"/>
    </xf>
    <xf borderId="89" fillId="14" fontId="27" numFmtId="3" xfId="0" applyAlignment="1" applyBorder="1" applyFont="1" applyNumberFormat="1">
      <alignment horizontal="center" vertical="center"/>
    </xf>
    <xf borderId="87" fillId="15" fontId="28" numFmtId="3" xfId="0" applyAlignment="1" applyBorder="1" applyFont="1" applyNumberFormat="1">
      <alignment horizontal="center" vertical="center"/>
    </xf>
    <xf borderId="90" fillId="0" fontId="28" numFmtId="3" xfId="0" applyAlignment="1" applyBorder="1" applyFont="1" applyNumberFormat="1">
      <alignment horizontal="center" vertical="center"/>
    </xf>
    <xf borderId="91" fillId="17" fontId="27" numFmtId="3" xfId="0" applyAlignment="1" applyBorder="1" applyFont="1" applyNumberFormat="1">
      <alignment horizontal="center" vertical="center"/>
    </xf>
    <xf borderId="84" fillId="0" fontId="28" numFmtId="3" xfId="0" applyAlignment="1" applyBorder="1" applyFont="1" applyNumberFormat="1">
      <alignment horizontal="center" vertical="center"/>
    </xf>
    <xf borderId="25" fillId="35" fontId="27" numFmtId="3" xfId="0" applyAlignment="1" applyBorder="1" applyFont="1" applyNumberFormat="1">
      <alignment horizontal="center" vertical="center"/>
    </xf>
    <xf borderId="25" fillId="5" fontId="27" numFmtId="3" xfId="0" applyAlignment="1" applyBorder="1" applyFont="1" applyNumberFormat="1">
      <alignment horizontal="center" vertical="center"/>
    </xf>
    <xf borderId="25" fillId="36" fontId="28" numFmtId="3" xfId="0" applyAlignment="1" applyBorder="1" applyFont="1" applyNumberFormat="1">
      <alignment horizontal="center" vertical="center"/>
    </xf>
    <xf borderId="25" fillId="37" fontId="28" numFmtId="3" xfId="0" applyAlignment="1" applyBorder="1" applyFont="1" applyNumberFormat="1">
      <alignment horizontal="center" vertical="center"/>
    </xf>
    <xf borderId="25" fillId="12" fontId="27" numFmtId="3" xfId="0" applyAlignment="1" applyBorder="1" applyFont="1" applyNumberFormat="1">
      <alignment horizontal="center" vertical="center"/>
    </xf>
    <xf borderId="25" fillId="6" fontId="27" numFmtId="3" xfId="0" applyAlignment="1" applyBorder="1" applyFont="1" applyNumberFormat="1">
      <alignment horizontal="center" vertical="center"/>
    </xf>
    <xf borderId="25" fillId="16" fontId="28" numFmtId="3" xfId="0" applyAlignment="1" applyBorder="1" applyFont="1" applyNumberFormat="1">
      <alignment horizontal="center" vertical="center"/>
    </xf>
    <xf borderId="29" fillId="17" fontId="27" numFmtId="3" xfId="0" applyAlignment="1" applyBorder="1" applyFont="1" applyNumberFormat="1">
      <alignment horizontal="center" vertical="center"/>
    </xf>
    <xf borderId="31" fillId="8" fontId="27" numFmtId="3" xfId="0" applyAlignment="1" applyBorder="1" applyFont="1" applyNumberFormat="1">
      <alignment horizontal="center" vertical="center"/>
    </xf>
    <xf borderId="31" fillId="9" fontId="27" numFmtId="3" xfId="0" applyAlignment="1" applyBorder="1" applyFont="1" applyNumberFormat="1">
      <alignment horizontal="center" vertical="center"/>
    </xf>
    <xf borderId="21" fillId="38" fontId="21" numFmtId="0" xfId="0" applyBorder="1" applyFont="1"/>
    <xf borderId="21" fillId="41" fontId="2" numFmtId="0" xfId="0" applyBorder="1" applyFont="1"/>
    <xf borderId="21" fillId="43" fontId="22" numFmtId="0" xfId="0" applyBorder="1" applyFont="1"/>
    <xf borderId="21" fillId="44" fontId="2" numFmtId="0" xfId="0" applyBorder="1" applyFont="1"/>
    <xf borderId="21" fillId="46" fontId="21" numFmtId="0" xfId="0" applyBorder="1" applyFont="1"/>
    <xf borderId="21" fillId="47" fontId="21" numFmtId="0" xfId="0" applyBorder="1" applyFont="1"/>
    <xf borderId="0" fillId="0" fontId="4" numFmtId="0" xfId="0" applyAlignment="1" applyFont="1">
      <alignment horizontal="left" shrinkToFit="0" vertical="center" wrapText="1"/>
    </xf>
    <xf borderId="25" fillId="38" fontId="27" numFmtId="3" xfId="0" applyAlignment="1" applyBorder="1" applyFont="1" applyNumberFormat="1">
      <alignment horizontal="center" vertical="center"/>
    </xf>
    <xf borderId="29" fillId="45" fontId="27" numFmtId="3" xfId="0" applyAlignment="1" applyBorder="1" applyFont="1" applyNumberFormat="1">
      <alignment horizontal="center" vertical="center"/>
    </xf>
    <xf borderId="31" fillId="46" fontId="27" numFmtId="3" xfId="0" applyAlignment="1" applyBorder="1" applyFont="1" applyNumberFormat="1">
      <alignment horizontal="center" vertical="center"/>
    </xf>
    <xf borderId="31" fillId="47" fontId="28" numFmtId="3" xfId="0" applyAlignment="1" applyBorder="1" applyFont="1" applyNumberFormat="1">
      <alignment horizontal="center" vertical="center"/>
    </xf>
    <xf borderId="31" fillId="48" fontId="27" numFmtId="3" xfId="0" applyAlignment="1" applyBorder="1" applyFont="1" applyNumberFormat="1">
      <alignment horizontal="center" vertical="center"/>
    </xf>
    <xf borderId="31" fillId="50" fontId="27" numFmtId="3" xfId="0" applyAlignment="1" applyBorder="1" applyFont="1" applyNumberFormat="1">
      <alignment horizontal="center" vertical="center"/>
    </xf>
    <xf borderId="31" fillId="51" fontId="27" numFmtId="3" xfId="0" applyAlignment="1" applyBorder="1" applyFont="1" applyNumberFormat="1">
      <alignment horizontal="center" vertical="center"/>
    </xf>
    <xf borderId="31" fillId="52" fontId="27" numFmtId="3" xfId="0" applyAlignment="1" applyBorder="1" applyFont="1" applyNumberFormat="1">
      <alignment horizontal="center" vertical="center"/>
    </xf>
    <xf borderId="31" fillId="53" fontId="27" numFmtId="3" xfId="0" applyAlignment="1" applyBorder="1" applyFont="1" applyNumberFormat="1">
      <alignment horizontal="center"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OLD%20BUY%20Sheet'!R10" TargetMode="External"/><Relationship Id="rId2" Type="http://schemas.openxmlformats.org/officeDocument/2006/relationships/hyperlink" Target="#'KASTLINE%20FIBERGLASS%20BUY%20Sheet'!M10" TargetMode="External"/><Relationship Id="rId3" Type="http://schemas.openxmlformats.org/officeDocument/2006/relationships/hyperlink" Target="#'ORDER%20SUMMARY%20Sheet'!E2"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hyperlink" Target="#'HOLD%20BUY%20Sheet'!R10" TargetMode="External"/><Relationship Id="rId2" Type="http://schemas.openxmlformats.org/officeDocument/2006/relationships/hyperlink" Target="#'VOLUME%20BUY%20Sheet'!O10" TargetMode="External"/><Relationship Id="rId3" Type="http://schemas.openxmlformats.org/officeDocument/2006/relationships/hyperlink" Target="#'ORDER%20SUMMARY%20Sheet'!E2" TargetMode="External"/><Relationship Id="rId4" Type="http://schemas.openxmlformats.org/officeDocument/2006/relationships/image" Target="../media/image3.jpg"/><Relationship Id="rId5"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hyperlink" Target="#'VOLUME%20BUY%20Sheet'!O10" TargetMode="External"/><Relationship Id="rId2" Type="http://schemas.openxmlformats.org/officeDocument/2006/relationships/hyperlink" Target="#'HOLD%20BUY%20Sheet'!R10" TargetMode="External"/><Relationship Id="rId3" Type="http://schemas.openxmlformats.org/officeDocument/2006/relationships/hyperlink" Target="#'KASTLINE%20FIBERGLASS%20BUY%20Sheet'!M10"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26</xdr:col>
      <xdr:colOff>0</xdr:colOff>
      <xdr:row>1</xdr:row>
      <xdr:rowOff>0</xdr:rowOff>
    </xdr:from>
    <xdr:ext cx="561975" cy="228600"/>
    <xdr:pic>
      <xdr:nvPicPr>
        <xdr:cNvPr id="0" name="image1.png" title="Afbeeldi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76200</xdr:colOff>
      <xdr:row>0</xdr:row>
      <xdr:rowOff>9525</xdr:rowOff>
    </xdr:from>
    <xdr:ext cx="1790700" cy="628650"/>
    <xdr:sp>
      <xdr:nvSpPr>
        <xdr:cNvPr id="3" name="Shape 3">
          <a:hlinkClick r:id="rId1"/>
        </xdr:cNvPr>
        <xdr:cNvSpPr/>
      </xdr:nvSpPr>
      <xdr:spPr>
        <a:xfrm>
          <a:off x="4460175" y="3479963"/>
          <a:ext cx="1771650"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a:t>
          </a:r>
          <a:endParaRPr sz="1400"/>
        </a:p>
        <a:p>
          <a:pPr indent="0" lvl="0" marL="0" rtl="0" algn="ctr">
            <a:spcBef>
              <a:spcPts val="0"/>
            </a:spcBef>
            <a:spcAft>
              <a:spcPts val="0"/>
            </a:spcAft>
            <a:buNone/>
          </a:pPr>
          <a:r>
            <a:rPr b="1" lang="en-US" sz="1400">
              <a:solidFill>
                <a:srgbClr val="002060"/>
              </a:solidFill>
              <a:latin typeface="Arial"/>
              <a:ea typeface="Arial"/>
              <a:cs typeface="Arial"/>
              <a:sym typeface="Arial"/>
            </a:rPr>
            <a:t>HOLDS</a:t>
          </a:r>
          <a:endParaRPr b="1" sz="1400">
            <a:solidFill>
              <a:srgbClr val="002060"/>
            </a:solidFill>
          </a:endParaRPr>
        </a:p>
      </xdr:txBody>
    </xdr:sp>
    <xdr:clientData fLocksWithSheet="0"/>
  </xdr:oneCellAnchor>
  <xdr:oneCellAnchor>
    <xdr:from>
      <xdr:col>16</xdr:col>
      <xdr:colOff>514350</xdr:colOff>
      <xdr:row>0</xdr:row>
      <xdr:rowOff>0</xdr:rowOff>
    </xdr:from>
    <xdr:ext cx="1857375" cy="628650"/>
    <xdr:sp>
      <xdr:nvSpPr>
        <xdr:cNvPr id="4" name="Shape 4">
          <a:hlinkClick r:id="rId2"/>
        </xdr:cNvPr>
        <xdr:cNvSpPr/>
      </xdr:nvSpPr>
      <xdr:spPr>
        <a:xfrm>
          <a:off x="4431600" y="3479963"/>
          <a:ext cx="1828800"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KASTLINE</a:t>
          </a:r>
          <a:endParaRPr sz="1400"/>
        </a:p>
      </xdr:txBody>
    </xdr:sp>
    <xdr:clientData fLocksWithSheet="0"/>
  </xdr:oneCellAnchor>
  <xdr:oneCellAnchor>
    <xdr:from>
      <xdr:col>19</xdr:col>
      <xdr:colOff>485775</xdr:colOff>
      <xdr:row>0</xdr:row>
      <xdr:rowOff>0</xdr:rowOff>
    </xdr:from>
    <xdr:ext cx="1857375" cy="628650"/>
    <xdr:sp>
      <xdr:nvSpPr>
        <xdr:cNvPr id="5" name="Shape 5">
          <a:hlinkClick r:id="rId3"/>
        </xdr:cNvPr>
        <xdr:cNvSpPr/>
      </xdr:nvSpPr>
      <xdr:spPr>
        <a:xfrm>
          <a:off x="4431600" y="3479963"/>
          <a:ext cx="1828800"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SUMMARY</a:t>
          </a:r>
          <a:endParaRPr sz="1400"/>
        </a:p>
      </xdr:txBody>
    </xdr:sp>
    <xdr:clientData fLocksWithSheet="0"/>
  </xdr:oneCellAnchor>
  <xdr:oneCellAnchor>
    <xdr:from>
      <xdr:col>0</xdr:col>
      <xdr:colOff>0</xdr:colOff>
      <xdr:row>29</xdr:row>
      <xdr:rowOff>0</xdr:rowOff>
    </xdr:from>
    <xdr:ext cx="7038975" cy="6600825"/>
    <xdr:pic>
      <xdr:nvPicPr>
        <xdr:cNvPr descr="Factory confirmation" id="0" name="image2.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495300</xdr:colOff>
      <xdr:row>0</xdr:row>
      <xdr:rowOff>9525</xdr:rowOff>
    </xdr:from>
    <xdr:ext cx="1914525" cy="628650"/>
    <xdr:sp>
      <xdr:nvSpPr>
        <xdr:cNvPr id="6" name="Shape 6">
          <a:hlinkClick r:id="rId1"/>
        </xdr:cNvPr>
        <xdr:cNvSpPr/>
      </xdr:nvSpPr>
      <xdr:spPr>
        <a:xfrm>
          <a:off x="4403025" y="3479963"/>
          <a:ext cx="1885950"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a:t>
          </a:r>
          <a:endParaRPr sz="1400"/>
        </a:p>
        <a:p>
          <a:pPr indent="0" lvl="0" marL="0" rtl="0" algn="ctr">
            <a:spcBef>
              <a:spcPts val="0"/>
            </a:spcBef>
            <a:spcAft>
              <a:spcPts val="0"/>
            </a:spcAft>
            <a:buNone/>
          </a:pPr>
          <a:r>
            <a:rPr b="1" lang="en-US" sz="1400">
              <a:solidFill>
                <a:srgbClr val="002060"/>
              </a:solidFill>
              <a:latin typeface="Arial"/>
              <a:ea typeface="Arial"/>
              <a:cs typeface="Arial"/>
              <a:sym typeface="Arial"/>
            </a:rPr>
            <a:t>HOLDS</a:t>
          </a:r>
          <a:endParaRPr b="1" sz="1400">
            <a:solidFill>
              <a:srgbClr val="002060"/>
            </a:solidFill>
          </a:endParaRPr>
        </a:p>
      </xdr:txBody>
    </xdr:sp>
    <xdr:clientData fLocksWithSheet="0"/>
  </xdr:oneCellAnchor>
  <xdr:oneCellAnchor>
    <xdr:from>
      <xdr:col>12</xdr:col>
      <xdr:colOff>28575</xdr:colOff>
      <xdr:row>0</xdr:row>
      <xdr:rowOff>0</xdr:rowOff>
    </xdr:from>
    <xdr:ext cx="1781175" cy="628650"/>
    <xdr:sp>
      <xdr:nvSpPr>
        <xdr:cNvPr id="7" name="Shape 7">
          <a:hlinkClick r:id="rId2"/>
        </xdr:cNvPr>
        <xdr:cNvSpPr/>
      </xdr:nvSpPr>
      <xdr:spPr>
        <a:xfrm>
          <a:off x="4464938" y="3479963"/>
          <a:ext cx="1762125"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VOLUMES</a:t>
          </a:r>
          <a:endParaRPr sz="1400"/>
        </a:p>
      </xdr:txBody>
    </xdr:sp>
    <xdr:clientData fLocksWithSheet="0"/>
  </xdr:oneCellAnchor>
  <xdr:oneCellAnchor>
    <xdr:from>
      <xdr:col>15</xdr:col>
      <xdr:colOff>9525</xdr:colOff>
      <xdr:row>0</xdr:row>
      <xdr:rowOff>9525</xdr:rowOff>
    </xdr:from>
    <xdr:ext cx="1781175" cy="628650"/>
    <xdr:sp>
      <xdr:nvSpPr>
        <xdr:cNvPr id="8" name="Shape 8">
          <a:hlinkClick r:id="rId3"/>
        </xdr:cNvPr>
        <xdr:cNvSpPr/>
      </xdr:nvSpPr>
      <xdr:spPr>
        <a:xfrm>
          <a:off x="4464938" y="3479963"/>
          <a:ext cx="1762125" cy="60007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SUMMARY</a:t>
          </a:r>
          <a:endParaRPr sz="1400"/>
        </a:p>
      </xdr:txBody>
    </xdr:sp>
    <xdr:clientData fLocksWithSheet="0"/>
  </xdr:oneCellAnchor>
  <xdr:oneCellAnchor>
    <xdr:from>
      <xdr:col>0</xdr:col>
      <xdr:colOff>0</xdr:colOff>
      <xdr:row>74</xdr:row>
      <xdr:rowOff>0</xdr:rowOff>
    </xdr:from>
    <xdr:ext cx="257175" cy="200025"/>
    <xdr:pic>
      <xdr:nvPicPr>
        <xdr:cNvPr id="0" name="image3.jpg" title="Afbeelding"/>
        <xdr:cNvPicPr preferRelativeResize="0"/>
      </xdr:nvPicPr>
      <xdr:blipFill>
        <a:blip cstate="print" r:embed="rId4"/>
        <a:stretch>
          <a:fillRect/>
        </a:stretch>
      </xdr:blipFill>
      <xdr:spPr>
        <a:prstGeom prst="rect">
          <a:avLst/>
        </a:prstGeom>
        <a:noFill/>
      </xdr:spPr>
    </xdr:pic>
    <xdr:clientData fLocksWithSheet="0"/>
  </xdr:oneCellAnchor>
  <xdr:oneCellAnchor>
    <xdr:from>
      <xdr:col>12</xdr:col>
      <xdr:colOff>0</xdr:colOff>
      <xdr:row>74</xdr:row>
      <xdr:rowOff>0</xdr:rowOff>
    </xdr:from>
    <xdr:ext cx="142875" cy="200025"/>
    <xdr:pic>
      <xdr:nvPicPr>
        <xdr:cNvPr id="0" name="image4.jpg" title="Afbeeldi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381000</xdr:colOff>
      <xdr:row>0</xdr:row>
      <xdr:rowOff>9525</xdr:rowOff>
    </xdr:from>
    <xdr:ext cx="1781175" cy="542925"/>
    <xdr:sp>
      <xdr:nvSpPr>
        <xdr:cNvPr id="9" name="Shape 9">
          <a:hlinkClick r:id="rId1"/>
        </xdr:cNvPr>
        <xdr:cNvSpPr/>
      </xdr:nvSpPr>
      <xdr:spPr>
        <a:xfrm>
          <a:off x="4469700" y="3522825"/>
          <a:ext cx="1752600" cy="514350"/>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VOLUMES</a:t>
          </a:r>
          <a:endParaRPr b="1" sz="1400">
            <a:solidFill>
              <a:srgbClr val="002060"/>
            </a:solidFill>
          </a:endParaRPr>
        </a:p>
      </xdr:txBody>
    </xdr:sp>
    <xdr:clientData fLocksWithSheet="0"/>
  </xdr:oneCellAnchor>
  <xdr:oneCellAnchor>
    <xdr:from>
      <xdr:col>3</xdr:col>
      <xdr:colOff>476250</xdr:colOff>
      <xdr:row>0</xdr:row>
      <xdr:rowOff>9525</xdr:rowOff>
    </xdr:from>
    <xdr:ext cx="1819275" cy="533400"/>
    <xdr:sp>
      <xdr:nvSpPr>
        <xdr:cNvPr id="10" name="Shape 10">
          <a:hlinkClick r:id="rId2"/>
        </xdr:cNvPr>
        <xdr:cNvSpPr/>
      </xdr:nvSpPr>
      <xdr:spPr>
        <a:xfrm>
          <a:off x="4450650" y="3527588"/>
          <a:ext cx="1790700" cy="504825"/>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a:t>
          </a:r>
          <a:endParaRPr sz="1400"/>
        </a:p>
        <a:p>
          <a:pPr indent="0" lvl="0" marL="0" rtl="0" algn="ctr">
            <a:spcBef>
              <a:spcPts val="0"/>
            </a:spcBef>
            <a:spcAft>
              <a:spcPts val="0"/>
            </a:spcAft>
            <a:buNone/>
          </a:pPr>
          <a:r>
            <a:rPr b="1" lang="en-US" sz="1400">
              <a:solidFill>
                <a:srgbClr val="002060"/>
              </a:solidFill>
              <a:latin typeface="Arial"/>
              <a:ea typeface="Arial"/>
              <a:cs typeface="Arial"/>
              <a:sym typeface="Arial"/>
            </a:rPr>
            <a:t>HOLDS</a:t>
          </a:r>
          <a:endParaRPr b="1" sz="1400">
            <a:solidFill>
              <a:srgbClr val="002060"/>
            </a:solidFill>
          </a:endParaRPr>
        </a:p>
      </xdr:txBody>
    </xdr:sp>
    <xdr:clientData fLocksWithSheet="0"/>
  </xdr:oneCellAnchor>
  <xdr:oneCellAnchor>
    <xdr:from>
      <xdr:col>9</xdr:col>
      <xdr:colOff>257175</xdr:colOff>
      <xdr:row>0</xdr:row>
      <xdr:rowOff>9525</xdr:rowOff>
    </xdr:from>
    <xdr:ext cx="1781175" cy="542925"/>
    <xdr:sp>
      <xdr:nvSpPr>
        <xdr:cNvPr id="11" name="Shape 11">
          <a:hlinkClick r:id="rId3"/>
        </xdr:cNvPr>
        <xdr:cNvSpPr/>
      </xdr:nvSpPr>
      <xdr:spPr>
        <a:xfrm>
          <a:off x="4469700" y="3522825"/>
          <a:ext cx="1752600" cy="514350"/>
        </a:xfrm>
        <a:prstGeom prst="flowChartTerminator">
          <a:avLst/>
        </a:prstGeom>
        <a:gradFill>
          <a:gsLst>
            <a:gs pos="0">
              <a:srgbClr val="F3F8FF"/>
            </a:gs>
            <a:gs pos="74000">
              <a:srgbClr val="A8C7FA"/>
            </a:gs>
            <a:gs pos="83000">
              <a:srgbClr val="A8C7FA"/>
            </a:gs>
            <a:gs pos="100000">
              <a:srgbClr val="C5D9FB"/>
            </a:gs>
          </a:gsLst>
          <a:lin ang="5400000" scaled="0"/>
        </a:gradFill>
        <a:ln cap="flat" cmpd="sng" w="25400">
          <a:solidFill>
            <a:srgbClr val="3061B2"/>
          </a:solidFill>
          <a:prstDash val="solid"/>
          <a:miter lim="800000"/>
          <a:headEnd len="sm" w="sm" type="none"/>
          <a:tailEnd len="sm" w="sm" type="none"/>
        </a:ln>
      </xdr:spPr>
      <xdr:txBody>
        <a:bodyPr anchorCtr="0" anchor="ctr" bIns="0" lIns="91425" spcFirstLastPara="1" rIns="91425" wrap="square" tIns="0">
          <a:noAutofit/>
        </a:bodyPr>
        <a:lstStyle/>
        <a:p>
          <a:pPr indent="0" lvl="0" marL="0" rtl="0" algn="ctr">
            <a:spcBef>
              <a:spcPts val="0"/>
            </a:spcBef>
            <a:spcAft>
              <a:spcPts val="0"/>
            </a:spcAft>
            <a:buNone/>
          </a:pPr>
          <a:r>
            <a:rPr b="1" lang="en-US" sz="1400">
              <a:solidFill>
                <a:srgbClr val="002060"/>
              </a:solidFill>
              <a:latin typeface="Arial"/>
              <a:ea typeface="Arial"/>
              <a:cs typeface="Arial"/>
              <a:sym typeface="Arial"/>
            </a:rPr>
            <a:t>Click</a:t>
          </a:r>
          <a:r>
            <a:rPr b="1" lang="en-US" sz="1400">
              <a:solidFill>
                <a:srgbClr val="002060"/>
              </a:solidFill>
              <a:latin typeface="Arial"/>
              <a:ea typeface="Arial"/>
              <a:cs typeface="Arial"/>
              <a:sym typeface="Arial"/>
            </a:rPr>
            <a:t> To Go To KASTLINE</a:t>
          </a:r>
          <a:endParaRPr b="1" sz="1400">
            <a:solidFill>
              <a:srgbClr val="002060"/>
            </a:solidFill>
          </a:endParaRPr>
        </a:p>
      </xdr:txBody>
    </xdr: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xSplit="16.0" ySplit="8.0" topLeftCell="Q9" activePane="bottomRight" state="frozen"/>
      <selection activeCell="Q1" sqref="Q1" pane="topRight"/>
      <selection activeCell="A9" sqref="A9" pane="bottomLeft"/>
      <selection activeCell="Q9" sqref="Q9" pane="bottomRight"/>
    </sheetView>
  </sheetViews>
  <sheetFormatPr customHeight="1" defaultColWidth="12.63" defaultRowHeight="15.0"/>
  <cols>
    <col customWidth="1" min="1" max="1" width="7.5"/>
    <col customWidth="1" min="2" max="2" width="14.5"/>
    <col customWidth="1" min="3" max="3" width="18.5"/>
    <col customWidth="1" min="4" max="5" width="7.5"/>
    <col customWidth="1" min="6" max="6" width="0.5"/>
    <col customWidth="1" min="7" max="7" width="7.5"/>
    <col customWidth="1" min="8" max="8" width="0.5"/>
    <col customWidth="1" min="9" max="9" width="8.88"/>
    <col customWidth="1" min="10" max="10" width="1.0"/>
    <col customWidth="1" min="11" max="11" width="10.13"/>
    <col customWidth="1" min="12" max="12" width="1.0"/>
    <col customWidth="1" hidden="1" min="13" max="13" width="10.5"/>
    <col customWidth="1" min="14" max="14" width="11.63"/>
    <col customWidth="1" min="15" max="15" width="1.0"/>
    <col customWidth="1" min="16" max="16" width="17.5"/>
    <col customWidth="1" min="17" max="17" width="1.5"/>
    <col customWidth="1" min="18" max="30" width="8.25"/>
    <col customWidth="1" min="31" max="31" width="1.5"/>
    <col customWidth="1" hidden="1" min="32" max="44" width="8.25"/>
  </cols>
  <sheetData>
    <row r="1" ht="15.75" customHeight="1">
      <c r="A1" s="1" t="s">
        <v>0</v>
      </c>
      <c r="B1" s="2"/>
      <c r="C1" s="3"/>
      <c r="D1" s="4" t="s">
        <v>1</v>
      </c>
      <c r="E1" s="2"/>
      <c r="F1" s="2"/>
      <c r="G1" s="5"/>
      <c r="H1" s="6" t="s">
        <v>2</v>
      </c>
      <c r="I1" s="7"/>
      <c r="J1" s="8"/>
      <c r="K1" s="8"/>
      <c r="L1" s="8"/>
      <c r="M1" s="8"/>
      <c r="N1" s="8"/>
      <c r="O1" s="8"/>
      <c r="P1" s="9"/>
      <c r="Q1" s="4" t="s">
        <v>3</v>
      </c>
      <c r="T1" s="10" t="s">
        <v>4</v>
      </c>
      <c r="U1" s="11"/>
      <c r="V1" s="11"/>
      <c r="W1" s="11"/>
      <c r="X1" s="11"/>
      <c r="Y1" s="12"/>
      <c r="Z1" s="12"/>
      <c r="AA1" s="2"/>
      <c r="AB1" s="2"/>
      <c r="AC1" s="2"/>
      <c r="AD1" s="2"/>
    </row>
    <row r="2" ht="18.0" customHeight="1">
      <c r="A2" s="13" t="s">
        <v>5</v>
      </c>
      <c r="B2" s="14"/>
      <c r="C2" s="15"/>
      <c r="E2" s="2"/>
      <c r="F2" s="2"/>
      <c r="G2" s="5"/>
      <c r="H2" s="6" t="s">
        <v>6</v>
      </c>
      <c r="I2" s="7"/>
      <c r="J2" s="8"/>
      <c r="K2" s="8"/>
      <c r="L2" s="8"/>
      <c r="M2" s="8"/>
      <c r="N2" s="8"/>
      <c r="O2" s="8"/>
      <c r="P2" s="9"/>
      <c r="Q2" s="2"/>
      <c r="R2" s="2"/>
      <c r="S2" s="16"/>
      <c r="T2" s="12"/>
      <c r="Y2" s="12"/>
      <c r="Z2" s="12"/>
      <c r="AA2" s="2"/>
    </row>
    <row r="3" ht="15.75" customHeight="1">
      <c r="A3" s="17" t="s">
        <v>7</v>
      </c>
      <c r="B3" s="18"/>
      <c r="C3" s="9"/>
      <c r="E3" s="2"/>
      <c r="F3" s="2"/>
      <c r="G3" s="5"/>
      <c r="H3" s="6" t="s">
        <v>8</v>
      </c>
      <c r="I3" s="7"/>
      <c r="J3" s="8"/>
      <c r="K3" s="8"/>
      <c r="L3" s="8"/>
      <c r="M3" s="8"/>
      <c r="N3" s="8"/>
      <c r="O3" s="8"/>
      <c r="P3" s="9"/>
      <c r="Q3" s="2"/>
      <c r="R3" s="19" t="s">
        <v>9</v>
      </c>
      <c r="T3" s="2"/>
      <c r="U3" s="2"/>
      <c r="V3" s="2"/>
      <c r="W3" s="2"/>
      <c r="X3" s="2"/>
      <c r="Y3" s="2"/>
      <c r="Z3" s="2"/>
    </row>
    <row r="4" ht="15.75" customHeight="1">
      <c r="A4" s="17" t="s">
        <v>10</v>
      </c>
      <c r="B4" s="18"/>
      <c r="C4" s="9"/>
      <c r="E4" s="2"/>
      <c r="F4" s="2"/>
      <c r="G4" s="5"/>
      <c r="H4" s="6" t="s">
        <v>11</v>
      </c>
      <c r="I4" s="18"/>
      <c r="J4" s="8"/>
      <c r="K4" s="8"/>
      <c r="L4" s="8"/>
      <c r="M4" s="8"/>
      <c r="N4" s="8"/>
      <c r="O4" s="8"/>
      <c r="P4" s="9"/>
      <c r="Q4" s="2"/>
      <c r="R4" s="2"/>
      <c r="S4" s="20" t="s">
        <v>12</v>
      </c>
      <c r="T4" s="21" t="s">
        <v>13</v>
      </c>
      <c r="U4" s="21"/>
      <c r="V4" s="2"/>
      <c r="W4" s="2"/>
      <c r="X4" s="2"/>
      <c r="Y4" s="2"/>
      <c r="Z4" s="2"/>
    </row>
    <row r="5" ht="15.0" customHeight="1">
      <c r="A5" s="17" t="s">
        <v>14</v>
      </c>
      <c r="B5" s="7"/>
      <c r="C5" s="9"/>
      <c r="D5" s="21"/>
      <c r="E5" s="2"/>
      <c r="F5" s="2"/>
      <c r="G5" s="5"/>
      <c r="H5" s="22" t="s">
        <v>15</v>
      </c>
      <c r="I5" s="7"/>
      <c r="J5" s="8"/>
      <c r="K5" s="8"/>
      <c r="L5" s="8"/>
      <c r="M5" s="8"/>
      <c r="N5" s="8"/>
      <c r="O5" s="8"/>
      <c r="P5" s="9"/>
      <c r="Q5" s="2"/>
      <c r="R5" s="2"/>
      <c r="S5" s="2"/>
      <c r="T5" s="21" t="s">
        <v>16</v>
      </c>
      <c r="U5" s="21"/>
      <c r="V5" s="2"/>
      <c r="W5" s="2"/>
      <c r="X5" s="2"/>
      <c r="Y5" s="2"/>
      <c r="Z5" s="2"/>
    </row>
    <row r="6" ht="15.75" customHeight="1">
      <c r="A6" s="23" t="s">
        <v>17</v>
      </c>
      <c r="B6" s="24"/>
      <c r="C6" s="25"/>
      <c r="D6" s="21"/>
      <c r="E6" s="2"/>
      <c r="F6" s="2"/>
      <c r="G6" s="5"/>
      <c r="H6" s="22" t="s">
        <v>18</v>
      </c>
      <c r="I6" s="26"/>
      <c r="J6" s="27"/>
      <c r="K6" s="27"/>
      <c r="L6" s="28"/>
      <c r="M6" s="29"/>
      <c r="N6" s="29" t="s">
        <v>19</v>
      </c>
      <c r="O6" s="30"/>
      <c r="P6" s="28"/>
      <c r="Q6" s="2"/>
      <c r="S6" s="20" t="s">
        <v>20</v>
      </c>
      <c r="T6" s="21" t="s">
        <v>21</v>
      </c>
      <c r="U6" s="21"/>
      <c r="V6" s="2"/>
      <c r="W6" s="2"/>
      <c r="X6" s="2"/>
      <c r="Y6" s="2"/>
      <c r="Z6" s="2"/>
      <c r="AF6" s="31" t="s">
        <v>22</v>
      </c>
      <c r="AG6" s="31" t="s">
        <v>22</v>
      </c>
      <c r="AH6" s="31" t="s">
        <v>22</v>
      </c>
      <c r="AI6" s="31" t="s">
        <v>22</v>
      </c>
      <c r="AJ6" s="31" t="s">
        <v>22</v>
      </c>
      <c r="AK6" s="31" t="s">
        <v>22</v>
      </c>
      <c r="AL6" s="31" t="s">
        <v>22</v>
      </c>
      <c r="AM6" s="31" t="s">
        <v>22</v>
      </c>
      <c r="AN6" s="31" t="s">
        <v>22</v>
      </c>
      <c r="AO6" s="31" t="s">
        <v>22</v>
      </c>
      <c r="AP6" s="31" t="s">
        <v>22</v>
      </c>
      <c r="AQ6" s="31" t="s">
        <v>22</v>
      </c>
      <c r="AR6" s="31" t="s">
        <v>22</v>
      </c>
    </row>
    <row r="7" ht="15.75" customHeight="1">
      <c r="A7" s="32"/>
      <c r="B7" s="33"/>
      <c r="C7" s="34"/>
      <c r="D7" s="35"/>
      <c r="E7" s="2"/>
      <c r="F7" s="36"/>
      <c r="G7" s="37"/>
      <c r="H7" s="38" t="s">
        <v>23</v>
      </c>
      <c r="I7" s="7"/>
      <c r="J7" s="8"/>
      <c r="K7" s="8"/>
      <c r="L7" s="8"/>
      <c r="M7" s="9"/>
      <c r="N7" s="39"/>
      <c r="O7" s="40"/>
      <c r="P7" s="41"/>
      <c r="Q7" s="2"/>
      <c r="R7" s="2"/>
      <c r="T7" s="42" t="s">
        <v>24</v>
      </c>
      <c r="U7" s="42"/>
      <c r="AF7" s="43" t="s">
        <v>25</v>
      </c>
      <c r="AG7" s="43" t="s">
        <v>25</v>
      </c>
      <c r="AH7" s="43" t="s">
        <v>25</v>
      </c>
      <c r="AI7" s="43" t="s">
        <v>25</v>
      </c>
      <c r="AJ7" s="43" t="s">
        <v>25</v>
      </c>
      <c r="AK7" s="43" t="s">
        <v>25</v>
      </c>
      <c r="AL7" s="43" t="s">
        <v>25</v>
      </c>
      <c r="AM7" s="43" t="s">
        <v>25</v>
      </c>
      <c r="AN7" s="43" t="s">
        <v>25</v>
      </c>
      <c r="AO7" s="43" t="s">
        <v>25</v>
      </c>
      <c r="AP7" s="43" t="s">
        <v>25</v>
      </c>
      <c r="AQ7" s="43" t="s">
        <v>25</v>
      </c>
      <c r="AR7" s="43" t="s">
        <v>25</v>
      </c>
    </row>
    <row r="8">
      <c r="A8" s="44" t="s">
        <v>26</v>
      </c>
      <c r="B8" s="45" t="s">
        <v>27</v>
      </c>
      <c r="C8" s="46" t="s">
        <v>28</v>
      </c>
      <c r="D8" s="27"/>
      <c r="E8" s="27"/>
      <c r="F8" s="28"/>
      <c r="G8" s="47" t="s">
        <v>29</v>
      </c>
      <c r="H8" s="48"/>
      <c r="I8" s="49" t="s">
        <v>30</v>
      </c>
      <c r="J8" s="48"/>
      <c r="K8" s="50" t="s">
        <v>31</v>
      </c>
      <c r="L8" s="48"/>
      <c r="M8" s="50" t="s">
        <v>32</v>
      </c>
      <c r="N8" s="51" t="s">
        <v>33</v>
      </c>
      <c r="O8" s="48"/>
      <c r="P8" s="52" t="s">
        <v>34</v>
      </c>
      <c r="Q8" s="53"/>
      <c r="R8" s="54" t="s">
        <v>35</v>
      </c>
      <c r="S8" s="55" t="s">
        <v>36</v>
      </c>
      <c r="T8" s="56" t="s">
        <v>37</v>
      </c>
      <c r="U8" s="57" t="s">
        <v>38</v>
      </c>
      <c r="V8" s="58" t="s">
        <v>39</v>
      </c>
      <c r="W8" s="59" t="s">
        <v>40</v>
      </c>
      <c r="X8" s="60" t="s">
        <v>41</v>
      </c>
      <c r="Y8" s="61" t="s">
        <v>42</v>
      </c>
      <c r="Z8" s="62" t="s">
        <v>43</v>
      </c>
      <c r="AA8" s="63" t="s">
        <v>44</v>
      </c>
      <c r="AB8" s="64" t="s">
        <v>45</v>
      </c>
      <c r="AC8" s="65" t="s">
        <v>46</v>
      </c>
      <c r="AD8" s="66" t="s">
        <v>47</v>
      </c>
      <c r="AF8" s="54" t="s">
        <v>35</v>
      </c>
      <c r="AG8" s="55" t="s">
        <v>36</v>
      </c>
      <c r="AH8" s="56" t="s">
        <v>37</v>
      </c>
      <c r="AI8" s="57" t="s">
        <v>38</v>
      </c>
      <c r="AJ8" s="58" t="s">
        <v>39</v>
      </c>
      <c r="AK8" s="59" t="s">
        <v>40</v>
      </c>
      <c r="AL8" s="60" t="s">
        <v>41</v>
      </c>
      <c r="AM8" s="61" t="s">
        <v>42</v>
      </c>
      <c r="AN8" s="62" t="s">
        <v>43</v>
      </c>
      <c r="AO8" s="63" t="s">
        <v>44</v>
      </c>
      <c r="AP8" s="64" t="s">
        <v>45</v>
      </c>
      <c r="AQ8" s="65" t="s">
        <v>46</v>
      </c>
      <c r="AR8" s="66" t="s">
        <v>47</v>
      </c>
    </row>
    <row r="9" ht="6.75" customHeight="1">
      <c r="A9" s="67"/>
      <c r="B9" s="67"/>
      <c r="C9" s="68"/>
      <c r="F9" s="69"/>
      <c r="G9" s="67"/>
      <c r="H9" s="67"/>
      <c r="I9" s="67"/>
      <c r="J9" s="67"/>
      <c r="K9" s="67"/>
      <c r="L9" s="67"/>
      <c r="M9" s="67"/>
      <c r="N9" s="67"/>
      <c r="O9" s="67"/>
      <c r="P9" s="67"/>
      <c r="Q9" s="67"/>
      <c r="R9" s="70"/>
      <c r="S9" s="71"/>
      <c r="T9" s="72"/>
      <c r="U9" s="73"/>
      <c r="V9" s="74"/>
      <c r="W9" s="75"/>
      <c r="X9" s="76"/>
      <c r="Y9" s="77"/>
      <c r="Z9" s="78"/>
      <c r="AA9" s="79"/>
      <c r="AB9" s="80"/>
      <c r="AC9" s="67"/>
      <c r="AD9" s="81"/>
      <c r="AF9" s="70"/>
      <c r="AG9" s="71"/>
      <c r="AH9" s="72"/>
      <c r="AI9" s="73"/>
      <c r="AJ9" s="74"/>
      <c r="AK9" s="75"/>
      <c r="AL9" s="76"/>
      <c r="AM9" s="77"/>
      <c r="AN9" s="78"/>
      <c r="AO9" s="79"/>
      <c r="AP9" s="80"/>
      <c r="AQ9" s="67"/>
      <c r="AR9" s="81"/>
    </row>
    <row r="10" ht="15.75" customHeight="1">
      <c r="A10" s="82">
        <v>5948.0</v>
      </c>
      <c r="B10" s="83" t="s">
        <v>48</v>
      </c>
      <c r="C10" s="84" t="s">
        <v>49</v>
      </c>
      <c r="D10" s="85"/>
      <c r="E10" s="85"/>
      <c r="F10" s="86"/>
      <c r="G10" s="87">
        <v>1.0</v>
      </c>
      <c r="H10" s="88"/>
      <c r="I10" s="87">
        <v>10.0</v>
      </c>
      <c r="J10" s="88"/>
      <c r="K10" s="89">
        <f t="shared" ref="K10:K136" si="2">SUM(R10:AD10)</f>
        <v>0</v>
      </c>
      <c r="L10" s="90"/>
      <c r="M10" s="91">
        <v>109.0</v>
      </c>
      <c r="N10" s="92">
        <f>ROUND(M10*'Exchange Rate'!$B$3,2)</f>
        <v>102.46</v>
      </c>
      <c r="O10" s="93"/>
      <c r="P10" s="94">
        <f t="shared" ref="P10:P136" si="3">K10*N10</f>
        <v>0</v>
      </c>
      <c r="Q10" s="95"/>
      <c r="R10" s="96"/>
      <c r="S10" s="97"/>
      <c r="T10" s="98"/>
      <c r="U10" s="99"/>
      <c r="V10" s="100"/>
      <c r="W10" s="101"/>
      <c r="X10" s="102"/>
      <c r="Y10" s="103"/>
      <c r="Z10" s="104"/>
      <c r="AA10" s="105"/>
      <c r="AB10" s="106"/>
      <c r="AC10" s="107"/>
      <c r="AD10" s="108"/>
      <c r="AF10" s="96">
        <f t="shared" ref="AF10:AR10" si="1">$I10*R10</f>
        <v>0</v>
      </c>
      <c r="AG10" s="97">
        <f t="shared" si="1"/>
        <v>0</v>
      </c>
      <c r="AH10" s="98">
        <f t="shared" si="1"/>
        <v>0</v>
      </c>
      <c r="AI10" s="99">
        <f t="shared" si="1"/>
        <v>0</v>
      </c>
      <c r="AJ10" s="100">
        <f t="shared" si="1"/>
        <v>0</v>
      </c>
      <c r="AK10" s="101">
        <f t="shared" si="1"/>
        <v>0</v>
      </c>
      <c r="AL10" s="102">
        <f t="shared" si="1"/>
        <v>0</v>
      </c>
      <c r="AM10" s="103">
        <f t="shared" si="1"/>
        <v>0</v>
      </c>
      <c r="AN10" s="104">
        <f t="shared" si="1"/>
        <v>0</v>
      </c>
      <c r="AO10" s="105">
        <f t="shared" si="1"/>
        <v>0</v>
      </c>
      <c r="AP10" s="106">
        <f t="shared" si="1"/>
        <v>0</v>
      </c>
      <c r="AQ10" s="107">
        <f t="shared" si="1"/>
        <v>0</v>
      </c>
      <c r="AR10" s="108">
        <f t="shared" si="1"/>
        <v>0</v>
      </c>
    </row>
    <row r="11" ht="15.75" customHeight="1">
      <c r="A11" s="109">
        <v>7022.0</v>
      </c>
      <c r="B11" s="110" t="s">
        <v>48</v>
      </c>
      <c r="C11" s="111" t="s">
        <v>49</v>
      </c>
      <c r="D11" s="8"/>
      <c r="E11" s="8"/>
      <c r="F11" s="9"/>
      <c r="G11" s="112">
        <v>2.0</v>
      </c>
      <c r="H11" s="113"/>
      <c r="I11" s="112">
        <v>10.0</v>
      </c>
      <c r="J11" s="113"/>
      <c r="K11" s="114">
        <f t="shared" si="2"/>
        <v>0</v>
      </c>
      <c r="L11" s="115"/>
      <c r="M11" s="116">
        <v>119.0</v>
      </c>
      <c r="N11" s="117">
        <f>ROUND(M11*'Exchange Rate'!$B$3,2)</f>
        <v>111.86</v>
      </c>
      <c r="O11" s="118"/>
      <c r="P11" s="119">
        <f t="shared" si="3"/>
        <v>0</v>
      </c>
      <c r="Q11" s="120"/>
      <c r="R11" s="121"/>
      <c r="S11" s="122"/>
      <c r="T11" s="123"/>
      <c r="U11" s="124"/>
      <c r="V11" s="125"/>
      <c r="W11" s="126"/>
      <c r="X11" s="127"/>
      <c r="Y11" s="128"/>
      <c r="Z11" s="129"/>
      <c r="AA11" s="130"/>
      <c r="AB11" s="131"/>
      <c r="AC11" s="132"/>
      <c r="AD11" s="133"/>
      <c r="AF11" s="121">
        <f t="shared" ref="AF11:AR11" si="4">$I11*R11</f>
        <v>0</v>
      </c>
      <c r="AG11" s="122">
        <f t="shared" si="4"/>
        <v>0</v>
      </c>
      <c r="AH11" s="123">
        <f t="shared" si="4"/>
        <v>0</v>
      </c>
      <c r="AI11" s="124">
        <f t="shared" si="4"/>
        <v>0</v>
      </c>
      <c r="AJ11" s="125">
        <f t="shared" si="4"/>
        <v>0</v>
      </c>
      <c r="AK11" s="126">
        <f t="shared" si="4"/>
        <v>0</v>
      </c>
      <c r="AL11" s="127">
        <f t="shared" si="4"/>
        <v>0</v>
      </c>
      <c r="AM11" s="128">
        <f t="shared" si="4"/>
        <v>0</v>
      </c>
      <c r="AN11" s="129">
        <f t="shared" si="4"/>
        <v>0</v>
      </c>
      <c r="AO11" s="130">
        <f t="shared" si="4"/>
        <v>0</v>
      </c>
      <c r="AP11" s="131">
        <f t="shared" si="4"/>
        <v>0</v>
      </c>
      <c r="AQ11" s="132">
        <f t="shared" si="4"/>
        <v>0</v>
      </c>
      <c r="AR11" s="133">
        <f t="shared" si="4"/>
        <v>0</v>
      </c>
    </row>
    <row r="12" ht="15.75" customHeight="1">
      <c r="A12" s="109">
        <v>5861.0</v>
      </c>
      <c r="B12" s="110" t="s">
        <v>48</v>
      </c>
      <c r="C12" s="111" t="s">
        <v>50</v>
      </c>
      <c r="D12" s="8"/>
      <c r="E12" s="8"/>
      <c r="F12" s="9"/>
      <c r="G12" s="112">
        <v>1.0</v>
      </c>
      <c r="H12" s="113"/>
      <c r="I12" s="112">
        <v>5.0</v>
      </c>
      <c r="J12" s="113"/>
      <c r="K12" s="114">
        <f t="shared" si="2"/>
        <v>0</v>
      </c>
      <c r="L12" s="115"/>
      <c r="M12" s="116">
        <v>119.0</v>
      </c>
      <c r="N12" s="117">
        <f>ROUND(M12*'Exchange Rate'!$B$3,2)</f>
        <v>111.86</v>
      </c>
      <c r="O12" s="118"/>
      <c r="P12" s="119">
        <f t="shared" si="3"/>
        <v>0</v>
      </c>
      <c r="Q12" s="134"/>
      <c r="R12" s="135"/>
      <c r="S12" s="136"/>
      <c r="T12" s="137"/>
      <c r="U12" s="138"/>
      <c r="V12" s="139"/>
      <c r="W12" s="140"/>
      <c r="X12" s="141"/>
      <c r="Y12" s="142"/>
      <c r="Z12" s="143"/>
      <c r="AA12" s="144"/>
      <c r="AB12" s="145"/>
      <c r="AC12" s="146"/>
      <c r="AD12" s="147"/>
      <c r="AF12" s="135">
        <f t="shared" ref="AF12:AR12" si="5">$I12*R12</f>
        <v>0</v>
      </c>
      <c r="AG12" s="136">
        <f t="shared" si="5"/>
        <v>0</v>
      </c>
      <c r="AH12" s="137">
        <f t="shared" si="5"/>
        <v>0</v>
      </c>
      <c r="AI12" s="138">
        <f t="shared" si="5"/>
        <v>0</v>
      </c>
      <c r="AJ12" s="139">
        <f t="shared" si="5"/>
        <v>0</v>
      </c>
      <c r="AK12" s="140">
        <f t="shared" si="5"/>
        <v>0</v>
      </c>
      <c r="AL12" s="141">
        <f t="shared" si="5"/>
        <v>0</v>
      </c>
      <c r="AM12" s="142">
        <f t="shared" si="5"/>
        <v>0</v>
      </c>
      <c r="AN12" s="143">
        <f t="shared" si="5"/>
        <v>0</v>
      </c>
      <c r="AO12" s="144">
        <f t="shared" si="5"/>
        <v>0</v>
      </c>
      <c r="AP12" s="145">
        <f t="shared" si="5"/>
        <v>0</v>
      </c>
      <c r="AQ12" s="146">
        <f t="shared" si="5"/>
        <v>0</v>
      </c>
      <c r="AR12" s="147">
        <f t="shared" si="5"/>
        <v>0</v>
      </c>
    </row>
    <row r="13" ht="15.75" customHeight="1">
      <c r="A13" s="109">
        <v>5858.0</v>
      </c>
      <c r="B13" s="148" t="s">
        <v>48</v>
      </c>
      <c r="C13" s="111" t="s">
        <v>50</v>
      </c>
      <c r="D13" s="8"/>
      <c r="E13" s="8"/>
      <c r="F13" s="9"/>
      <c r="G13" s="149">
        <v>2.0</v>
      </c>
      <c r="H13" s="113"/>
      <c r="I13" s="112">
        <v>5.0</v>
      </c>
      <c r="J13" s="113"/>
      <c r="K13" s="114">
        <f t="shared" si="2"/>
        <v>0</v>
      </c>
      <c r="L13" s="115"/>
      <c r="M13" s="116">
        <v>175.0</v>
      </c>
      <c r="N13" s="117">
        <f>ROUND(M13*'Exchange Rate'!$B$3,2)</f>
        <v>164.5</v>
      </c>
      <c r="O13" s="118"/>
      <c r="P13" s="119">
        <f t="shared" si="3"/>
        <v>0</v>
      </c>
      <c r="Q13" s="134"/>
      <c r="R13" s="135"/>
      <c r="S13" s="136"/>
      <c r="T13" s="137"/>
      <c r="U13" s="138"/>
      <c r="V13" s="139"/>
      <c r="W13" s="140"/>
      <c r="X13" s="141"/>
      <c r="Y13" s="142"/>
      <c r="Z13" s="143"/>
      <c r="AA13" s="144"/>
      <c r="AB13" s="145"/>
      <c r="AC13" s="146"/>
      <c r="AD13" s="147"/>
      <c r="AF13" s="135">
        <f t="shared" ref="AF13:AR13" si="6">$I13*R13</f>
        <v>0</v>
      </c>
      <c r="AG13" s="136">
        <f t="shared" si="6"/>
        <v>0</v>
      </c>
      <c r="AH13" s="137">
        <f t="shared" si="6"/>
        <v>0</v>
      </c>
      <c r="AI13" s="138">
        <f t="shared" si="6"/>
        <v>0</v>
      </c>
      <c r="AJ13" s="139">
        <f t="shared" si="6"/>
        <v>0</v>
      </c>
      <c r="AK13" s="140">
        <f t="shared" si="6"/>
        <v>0</v>
      </c>
      <c r="AL13" s="141">
        <f t="shared" si="6"/>
        <v>0</v>
      </c>
      <c r="AM13" s="142">
        <f t="shared" si="6"/>
        <v>0</v>
      </c>
      <c r="AN13" s="143">
        <f t="shared" si="6"/>
        <v>0</v>
      </c>
      <c r="AO13" s="144">
        <f t="shared" si="6"/>
        <v>0</v>
      </c>
      <c r="AP13" s="145">
        <f t="shared" si="6"/>
        <v>0</v>
      </c>
      <c r="AQ13" s="146">
        <f t="shared" si="6"/>
        <v>0</v>
      </c>
      <c r="AR13" s="147">
        <f t="shared" si="6"/>
        <v>0</v>
      </c>
    </row>
    <row r="14" ht="15.75" customHeight="1">
      <c r="A14" s="109">
        <v>5928.0</v>
      </c>
      <c r="B14" s="110" t="s">
        <v>48</v>
      </c>
      <c r="C14" s="111" t="s">
        <v>50</v>
      </c>
      <c r="D14" s="8"/>
      <c r="E14" s="8"/>
      <c r="F14" s="9"/>
      <c r="G14" s="112">
        <v>3.0</v>
      </c>
      <c r="H14" s="113"/>
      <c r="I14" s="112">
        <v>5.0</v>
      </c>
      <c r="J14" s="113"/>
      <c r="K14" s="114">
        <f t="shared" si="2"/>
        <v>0</v>
      </c>
      <c r="L14" s="115"/>
      <c r="M14" s="116">
        <v>119.0</v>
      </c>
      <c r="N14" s="117">
        <f>ROUND(M14*'Exchange Rate'!$B$3,2)</f>
        <v>111.86</v>
      </c>
      <c r="O14" s="118"/>
      <c r="P14" s="119">
        <f t="shared" si="3"/>
        <v>0</v>
      </c>
      <c r="Q14" s="134"/>
      <c r="R14" s="135"/>
      <c r="S14" s="136"/>
      <c r="T14" s="137"/>
      <c r="U14" s="138"/>
      <c r="V14" s="139"/>
      <c r="W14" s="140"/>
      <c r="X14" s="141"/>
      <c r="Y14" s="142"/>
      <c r="Z14" s="143"/>
      <c r="AA14" s="144"/>
      <c r="AB14" s="145"/>
      <c r="AC14" s="146"/>
      <c r="AD14" s="147"/>
      <c r="AF14" s="135">
        <f t="shared" ref="AF14:AR14" si="7">$I14*R14</f>
        <v>0</v>
      </c>
      <c r="AG14" s="136">
        <f t="shared" si="7"/>
        <v>0</v>
      </c>
      <c r="AH14" s="137">
        <f t="shared" si="7"/>
        <v>0</v>
      </c>
      <c r="AI14" s="138">
        <f t="shared" si="7"/>
        <v>0</v>
      </c>
      <c r="AJ14" s="139">
        <f t="shared" si="7"/>
        <v>0</v>
      </c>
      <c r="AK14" s="140">
        <f t="shared" si="7"/>
        <v>0</v>
      </c>
      <c r="AL14" s="141">
        <f t="shared" si="7"/>
        <v>0</v>
      </c>
      <c r="AM14" s="142">
        <f t="shared" si="7"/>
        <v>0</v>
      </c>
      <c r="AN14" s="143">
        <f t="shared" si="7"/>
        <v>0</v>
      </c>
      <c r="AO14" s="144">
        <f t="shared" si="7"/>
        <v>0</v>
      </c>
      <c r="AP14" s="145">
        <f t="shared" si="7"/>
        <v>0</v>
      </c>
      <c r="AQ14" s="146">
        <f t="shared" si="7"/>
        <v>0</v>
      </c>
      <c r="AR14" s="147">
        <f t="shared" si="7"/>
        <v>0</v>
      </c>
    </row>
    <row r="15" ht="15.75" customHeight="1">
      <c r="A15" s="109">
        <v>7021.0</v>
      </c>
      <c r="B15" s="110" t="s">
        <v>48</v>
      </c>
      <c r="C15" s="111" t="s">
        <v>50</v>
      </c>
      <c r="D15" s="8"/>
      <c r="E15" s="8"/>
      <c r="F15" s="9"/>
      <c r="G15" s="112">
        <v>4.0</v>
      </c>
      <c r="H15" s="113"/>
      <c r="I15" s="112">
        <v>7.0</v>
      </c>
      <c r="J15" s="113"/>
      <c r="K15" s="114">
        <f t="shared" si="2"/>
        <v>0</v>
      </c>
      <c r="L15" s="115"/>
      <c r="M15" s="116">
        <v>239.0</v>
      </c>
      <c r="N15" s="117">
        <f>ROUND(M15*'Exchange Rate'!$B$3,2)</f>
        <v>224.66</v>
      </c>
      <c r="O15" s="118"/>
      <c r="P15" s="119">
        <f t="shared" si="3"/>
        <v>0</v>
      </c>
      <c r="Q15" s="134"/>
      <c r="R15" s="135"/>
      <c r="S15" s="136"/>
      <c r="T15" s="137"/>
      <c r="U15" s="138"/>
      <c r="V15" s="139"/>
      <c r="W15" s="140"/>
      <c r="X15" s="141"/>
      <c r="Y15" s="142"/>
      <c r="Z15" s="143"/>
      <c r="AA15" s="144"/>
      <c r="AB15" s="145"/>
      <c r="AC15" s="146"/>
      <c r="AD15" s="147"/>
      <c r="AF15" s="135">
        <f t="shared" ref="AF15:AR15" si="8">$I15*R15</f>
        <v>0</v>
      </c>
      <c r="AG15" s="136">
        <f t="shared" si="8"/>
        <v>0</v>
      </c>
      <c r="AH15" s="137">
        <f t="shared" si="8"/>
        <v>0</v>
      </c>
      <c r="AI15" s="138">
        <f t="shared" si="8"/>
        <v>0</v>
      </c>
      <c r="AJ15" s="139">
        <f t="shared" si="8"/>
        <v>0</v>
      </c>
      <c r="AK15" s="140">
        <f t="shared" si="8"/>
        <v>0</v>
      </c>
      <c r="AL15" s="141">
        <f t="shared" si="8"/>
        <v>0</v>
      </c>
      <c r="AM15" s="142">
        <f t="shared" si="8"/>
        <v>0</v>
      </c>
      <c r="AN15" s="143">
        <f t="shared" si="8"/>
        <v>0</v>
      </c>
      <c r="AO15" s="144">
        <f t="shared" si="8"/>
        <v>0</v>
      </c>
      <c r="AP15" s="145">
        <f t="shared" si="8"/>
        <v>0</v>
      </c>
      <c r="AQ15" s="146">
        <f t="shared" si="8"/>
        <v>0</v>
      </c>
      <c r="AR15" s="147">
        <f t="shared" si="8"/>
        <v>0</v>
      </c>
    </row>
    <row r="16" ht="15.75" customHeight="1">
      <c r="A16" s="109">
        <v>5927.0</v>
      </c>
      <c r="B16" s="110" t="s">
        <v>48</v>
      </c>
      <c r="C16" s="111" t="s">
        <v>51</v>
      </c>
      <c r="D16" s="8"/>
      <c r="E16" s="8"/>
      <c r="F16" s="9"/>
      <c r="G16" s="113"/>
      <c r="H16" s="113"/>
      <c r="I16" s="112">
        <v>6.0</v>
      </c>
      <c r="J16" s="113"/>
      <c r="K16" s="114">
        <f t="shared" si="2"/>
        <v>0</v>
      </c>
      <c r="L16" s="115"/>
      <c r="M16" s="116">
        <v>245.0</v>
      </c>
      <c r="N16" s="117">
        <f>ROUND(M16*'Exchange Rate'!$B$3,2)</f>
        <v>230.3</v>
      </c>
      <c r="O16" s="118"/>
      <c r="P16" s="119">
        <f t="shared" si="3"/>
        <v>0</v>
      </c>
      <c r="Q16" s="134"/>
      <c r="R16" s="135"/>
      <c r="S16" s="136"/>
      <c r="T16" s="137"/>
      <c r="U16" s="138"/>
      <c r="V16" s="139"/>
      <c r="W16" s="140"/>
      <c r="X16" s="141"/>
      <c r="Y16" s="142"/>
      <c r="Z16" s="143"/>
      <c r="AA16" s="144"/>
      <c r="AB16" s="145"/>
      <c r="AC16" s="146"/>
      <c r="AD16" s="147"/>
      <c r="AF16" s="135">
        <f t="shared" ref="AF16:AR16" si="9">$I16*R16</f>
        <v>0</v>
      </c>
      <c r="AG16" s="136">
        <f t="shared" si="9"/>
        <v>0</v>
      </c>
      <c r="AH16" s="137">
        <f t="shared" si="9"/>
        <v>0</v>
      </c>
      <c r="AI16" s="138">
        <f t="shared" si="9"/>
        <v>0</v>
      </c>
      <c r="AJ16" s="139">
        <f t="shared" si="9"/>
        <v>0</v>
      </c>
      <c r="AK16" s="140">
        <f t="shared" si="9"/>
        <v>0</v>
      </c>
      <c r="AL16" s="141">
        <f t="shared" si="9"/>
        <v>0</v>
      </c>
      <c r="AM16" s="142">
        <f t="shared" si="9"/>
        <v>0</v>
      </c>
      <c r="AN16" s="143">
        <f t="shared" si="9"/>
        <v>0</v>
      </c>
      <c r="AO16" s="144">
        <f t="shared" si="9"/>
        <v>0</v>
      </c>
      <c r="AP16" s="145">
        <f t="shared" si="9"/>
        <v>0</v>
      </c>
      <c r="AQ16" s="146">
        <f t="shared" si="9"/>
        <v>0</v>
      </c>
      <c r="AR16" s="147">
        <f t="shared" si="9"/>
        <v>0</v>
      </c>
    </row>
    <row r="17" ht="15.75" customHeight="1">
      <c r="A17" s="109">
        <v>5932.0</v>
      </c>
      <c r="B17" s="110" t="s">
        <v>48</v>
      </c>
      <c r="C17" s="111" t="s">
        <v>52</v>
      </c>
      <c r="D17" s="8"/>
      <c r="E17" s="8"/>
      <c r="F17" s="9"/>
      <c r="G17" s="113"/>
      <c r="H17" s="113"/>
      <c r="I17" s="112">
        <v>5.0</v>
      </c>
      <c r="J17" s="113"/>
      <c r="K17" s="114">
        <f t="shared" si="2"/>
        <v>0</v>
      </c>
      <c r="L17" s="115"/>
      <c r="M17" s="116">
        <v>148.0</v>
      </c>
      <c r="N17" s="117">
        <f>ROUND(M17*'Exchange Rate'!$B$3,2)</f>
        <v>139.12</v>
      </c>
      <c r="O17" s="118"/>
      <c r="P17" s="119">
        <f t="shared" si="3"/>
        <v>0</v>
      </c>
      <c r="Q17" s="134"/>
      <c r="R17" s="135"/>
      <c r="S17" s="136"/>
      <c r="T17" s="137"/>
      <c r="U17" s="138"/>
      <c r="V17" s="139"/>
      <c r="W17" s="140"/>
      <c r="X17" s="141"/>
      <c r="Y17" s="142"/>
      <c r="Z17" s="143"/>
      <c r="AA17" s="144"/>
      <c r="AB17" s="145"/>
      <c r="AC17" s="146"/>
      <c r="AD17" s="147"/>
      <c r="AF17" s="135">
        <f t="shared" ref="AF17:AR17" si="10">$I17*R17</f>
        <v>0</v>
      </c>
      <c r="AG17" s="136">
        <f t="shared" si="10"/>
        <v>0</v>
      </c>
      <c r="AH17" s="137">
        <f t="shared" si="10"/>
        <v>0</v>
      </c>
      <c r="AI17" s="138">
        <f t="shared" si="10"/>
        <v>0</v>
      </c>
      <c r="AJ17" s="139">
        <f t="shared" si="10"/>
        <v>0</v>
      </c>
      <c r="AK17" s="140">
        <f t="shared" si="10"/>
        <v>0</v>
      </c>
      <c r="AL17" s="141">
        <f t="shared" si="10"/>
        <v>0</v>
      </c>
      <c r="AM17" s="142">
        <f t="shared" si="10"/>
        <v>0</v>
      </c>
      <c r="AN17" s="143">
        <f t="shared" si="10"/>
        <v>0</v>
      </c>
      <c r="AO17" s="144">
        <f t="shared" si="10"/>
        <v>0</v>
      </c>
      <c r="AP17" s="145">
        <f t="shared" si="10"/>
        <v>0</v>
      </c>
      <c r="AQ17" s="146">
        <f t="shared" si="10"/>
        <v>0</v>
      </c>
      <c r="AR17" s="147">
        <f t="shared" si="10"/>
        <v>0</v>
      </c>
    </row>
    <row r="18" ht="15.75" customHeight="1">
      <c r="A18" s="109">
        <v>5860.0</v>
      </c>
      <c r="B18" s="110" t="s">
        <v>48</v>
      </c>
      <c r="C18" s="111" t="s">
        <v>53</v>
      </c>
      <c r="D18" s="8"/>
      <c r="E18" s="8"/>
      <c r="F18" s="9"/>
      <c r="G18" s="112"/>
      <c r="H18" s="113"/>
      <c r="I18" s="112">
        <v>7.0</v>
      </c>
      <c r="J18" s="113"/>
      <c r="K18" s="114">
        <f t="shared" si="2"/>
        <v>0</v>
      </c>
      <c r="L18" s="115"/>
      <c r="M18" s="116">
        <v>490.0</v>
      </c>
      <c r="N18" s="117">
        <f>ROUND(M18*'Exchange Rate'!$B$3,2)</f>
        <v>460.6</v>
      </c>
      <c r="O18" s="118"/>
      <c r="P18" s="119">
        <f t="shared" si="3"/>
        <v>0</v>
      </c>
      <c r="Q18" s="134"/>
      <c r="R18" s="135"/>
      <c r="S18" s="136"/>
      <c r="T18" s="137"/>
      <c r="U18" s="138"/>
      <c r="V18" s="139"/>
      <c r="W18" s="140"/>
      <c r="X18" s="141"/>
      <c r="Y18" s="142"/>
      <c r="Z18" s="143"/>
      <c r="AA18" s="144"/>
      <c r="AB18" s="145"/>
      <c r="AC18" s="146"/>
      <c r="AD18" s="147"/>
      <c r="AF18" s="135">
        <f t="shared" ref="AF18:AR18" si="11">$I18*R18</f>
        <v>0</v>
      </c>
      <c r="AG18" s="136">
        <f t="shared" si="11"/>
        <v>0</v>
      </c>
      <c r="AH18" s="137">
        <f t="shared" si="11"/>
        <v>0</v>
      </c>
      <c r="AI18" s="138">
        <f t="shared" si="11"/>
        <v>0</v>
      </c>
      <c r="AJ18" s="139">
        <f t="shared" si="11"/>
        <v>0</v>
      </c>
      <c r="AK18" s="140">
        <f t="shared" si="11"/>
        <v>0</v>
      </c>
      <c r="AL18" s="141">
        <f t="shared" si="11"/>
        <v>0</v>
      </c>
      <c r="AM18" s="142">
        <f t="shared" si="11"/>
        <v>0</v>
      </c>
      <c r="AN18" s="143">
        <f t="shared" si="11"/>
        <v>0</v>
      </c>
      <c r="AO18" s="144">
        <f t="shared" si="11"/>
        <v>0</v>
      </c>
      <c r="AP18" s="145">
        <f t="shared" si="11"/>
        <v>0</v>
      </c>
      <c r="AQ18" s="146">
        <f t="shared" si="11"/>
        <v>0</v>
      </c>
      <c r="AR18" s="147">
        <f t="shared" si="11"/>
        <v>0</v>
      </c>
    </row>
    <row r="19" ht="15.75" customHeight="1">
      <c r="A19" s="109">
        <v>5386.0</v>
      </c>
      <c r="B19" s="110" t="s">
        <v>48</v>
      </c>
      <c r="C19" s="111" t="s">
        <v>54</v>
      </c>
      <c r="D19" s="8"/>
      <c r="E19" s="8"/>
      <c r="F19" s="9"/>
      <c r="G19" s="112">
        <v>1.0</v>
      </c>
      <c r="H19" s="113"/>
      <c r="I19" s="112">
        <v>5.0</v>
      </c>
      <c r="J19" s="113"/>
      <c r="K19" s="114">
        <f t="shared" si="2"/>
        <v>0</v>
      </c>
      <c r="L19" s="115"/>
      <c r="M19" s="116">
        <v>355.0</v>
      </c>
      <c r="N19" s="117">
        <f>ROUND(M19*'Exchange Rate'!$B$3,2)</f>
        <v>333.7</v>
      </c>
      <c r="O19" s="118"/>
      <c r="P19" s="119">
        <f t="shared" si="3"/>
        <v>0</v>
      </c>
      <c r="Q19" s="134"/>
      <c r="R19" s="135"/>
      <c r="S19" s="136"/>
      <c r="T19" s="137"/>
      <c r="U19" s="138"/>
      <c r="V19" s="139"/>
      <c r="W19" s="140"/>
      <c r="X19" s="141"/>
      <c r="Y19" s="142"/>
      <c r="Z19" s="143"/>
      <c r="AA19" s="144"/>
      <c r="AB19" s="145"/>
      <c r="AC19" s="146"/>
      <c r="AD19" s="147"/>
      <c r="AF19" s="135">
        <f t="shared" ref="AF19:AR19" si="12">$I19*R19</f>
        <v>0</v>
      </c>
      <c r="AG19" s="136">
        <f t="shared" si="12"/>
        <v>0</v>
      </c>
      <c r="AH19" s="137">
        <f t="shared" si="12"/>
        <v>0</v>
      </c>
      <c r="AI19" s="138">
        <f t="shared" si="12"/>
        <v>0</v>
      </c>
      <c r="AJ19" s="139">
        <f t="shared" si="12"/>
        <v>0</v>
      </c>
      <c r="AK19" s="140">
        <f t="shared" si="12"/>
        <v>0</v>
      </c>
      <c r="AL19" s="141">
        <f t="shared" si="12"/>
        <v>0</v>
      </c>
      <c r="AM19" s="142">
        <f t="shared" si="12"/>
        <v>0</v>
      </c>
      <c r="AN19" s="143">
        <f t="shared" si="12"/>
        <v>0</v>
      </c>
      <c r="AO19" s="144">
        <f t="shared" si="12"/>
        <v>0</v>
      </c>
      <c r="AP19" s="145">
        <f t="shared" si="12"/>
        <v>0</v>
      </c>
      <c r="AQ19" s="146">
        <f t="shared" si="12"/>
        <v>0</v>
      </c>
      <c r="AR19" s="147">
        <f t="shared" si="12"/>
        <v>0</v>
      </c>
    </row>
    <row r="20" ht="15.75" customHeight="1">
      <c r="A20" s="109">
        <v>7018.0</v>
      </c>
      <c r="B20" s="110" t="s">
        <v>48</v>
      </c>
      <c r="C20" s="111" t="s">
        <v>55</v>
      </c>
      <c r="D20" s="8"/>
      <c r="E20" s="8"/>
      <c r="F20" s="9"/>
      <c r="G20" s="112">
        <v>1.0</v>
      </c>
      <c r="H20" s="113"/>
      <c r="I20" s="112">
        <v>5.0</v>
      </c>
      <c r="J20" s="113"/>
      <c r="K20" s="114">
        <f t="shared" si="2"/>
        <v>0</v>
      </c>
      <c r="L20" s="115"/>
      <c r="M20" s="116">
        <v>235.0</v>
      </c>
      <c r="N20" s="117">
        <f>ROUND(M20*'Exchange Rate'!$B$3,2)</f>
        <v>220.9</v>
      </c>
      <c r="O20" s="118"/>
      <c r="P20" s="119">
        <f t="shared" si="3"/>
        <v>0</v>
      </c>
      <c r="Q20" s="134"/>
      <c r="R20" s="135"/>
      <c r="S20" s="136"/>
      <c r="T20" s="137"/>
      <c r="U20" s="138"/>
      <c r="V20" s="139"/>
      <c r="W20" s="140"/>
      <c r="X20" s="141"/>
      <c r="Y20" s="142"/>
      <c r="Z20" s="143"/>
      <c r="AA20" s="144"/>
      <c r="AB20" s="145"/>
      <c r="AC20" s="146"/>
      <c r="AD20" s="147"/>
      <c r="AF20" s="135">
        <f t="shared" ref="AF20:AR20" si="13">$I20*R20</f>
        <v>0</v>
      </c>
      <c r="AG20" s="136">
        <f t="shared" si="13"/>
        <v>0</v>
      </c>
      <c r="AH20" s="137">
        <f t="shared" si="13"/>
        <v>0</v>
      </c>
      <c r="AI20" s="138">
        <f t="shared" si="13"/>
        <v>0</v>
      </c>
      <c r="AJ20" s="139">
        <f t="shared" si="13"/>
        <v>0</v>
      </c>
      <c r="AK20" s="140">
        <f t="shared" si="13"/>
        <v>0</v>
      </c>
      <c r="AL20" s="141">
        <f t="shared" si="13"/>
        <v>0</v>
      </c>
      <c r="AM20" s="142">
        <f t="shared" si="13"/>
        <v>0</v>
      </c>
      <c r="AN20" s="143">
        <f t="shared" si="13"/>
        <v>0</v>
      </c>
      <c r="AO20" s="144">
        <f t="shared" si="13"/>
        <v>0</v>
      </c>
      <c r="AP20" s="145">
        <f t="shared" si="13"/>
        <v>0</v>
      </c>
      <c r="AQ20" s="146">
        <f t="shared" si="13"/>
        <v>0</v>
      </c>
      <c r="AR20" s="147">
        <f t="shared" si="13"/>
        <v>0</v>
      </c>
    </row>
    <row r="21" ht="15.75" customHeight="1">
      <c r="A21" s="109">
        <v>7019.0</v>
      </c>
      <c r="B21" s="110" t="s">
        <v>48</v>
      </c>
      <c r="C21" s="111" t="s">
        <v>55</v>
      </c>
      <c r="D21" s="8"/>
      <c r="E21" s="8"/>
      <c r="F21" s="9"/>
      <c r="G21" s="112">
        <v>2.0</v>
      </c>
      <c r="H21" s="113"/>
      <c r="I21" s="112">
        <v>5.0</v>
      </c>
      <c r="J21" s="113"/>
      <c r="K21" s="114">
        <f t="shared" si="2"/>
        <v>0</v>
      </c>
      <c r="L21" s="115"/>
      <c r="M21" s="116">
        <v>299.0</v>
      </c>
      <c r="N21" s="117">
        <f>ROUND(M21*'Exchange Rate'!$B$3,2)</f>
        <v>281.06</v>
      </c>
      <c r="O21" s="118"/>
      <c r="P21" s="119">
        <f t="shared" si="3"/>
        <v>0</v>
      </c>
      <c r="Q21" s="134"/>
      <c r="R21" s="135"/>
      <c r="S21" s="136"/>
      <c r="T21" s="137"/>
      <c r="U21" s="138"/>
      <c r="V21" s="139"/>
      <c r="W21" s="140"/>
      <c r="X21" s="141"/>
      <c r="Y21" s="142"/>
      <c r="Z21" s="143"/>
      <c r="AA21" s="144"/>
      <c r="AB21" s="145"/>
      <c r="AC21" s="146"/>
      <c r="AD21" s="147"/>
      <c r="AF21" s="135">
        <f t="shared" ref="AF21:AR21" si="14">$I21*R21</f>
        <v>0</v>
      </c>
      <c r="AG21" s="136">
        <f t="shared" si="14"/>
        <v>0</v>
      </c>
      <c r="AH21" s="137">
        <f t="shared" si="14"/>
        <v>0</v>
      </c>
      <c r="AI21" s="138">
        <f t="shared" si="14"/>
        <v>0</v>
      </c>
      <c r="AJ21" s="139">
        <f t="shared" si="14"/>
        <v>0</v>
      </c>
      <c r="AK21" s="140">
        <f t="shared" si="14"/>
        <v>0</v>
      </c>
      <c r="AL21" s="141">
        <f t="shared" si="14"/>
        <v>0</v>
      </c>
      <c r="AM21" s="142">
        <f t="shared" si="14"/>
        <v>0</v>
      </c>
      <c r="AN21" s="143">
        <f t="shared" si="14"/>
        <v>0</v>
      </c>
      <c r="AO21" s="144">
        <f t="shared" si="14"/>
        <v>0</v>
      </c>
      <c r="AP21" s="145">
        <f t="shared" si="14"/>
        <v>0</v>
      </c>
      <c r="AQ21" s="146">
        <f t="shared" si="14"/>
        <v>0</v>
      </c>
      <c r="AR21" s="147">
        <f t="shared" si="14"/>
        <v>0</v>
      </c>
    </row>
    <row r="22" ht="15.75" customHeight="1">
      <c r="A22" s="109">
        <v>7020.0</v>
      </c>
      <c r="B22" s="110" t="s">
        <v>48</v>
      </c>
      <c r="C22" s="111" t="s">
        <v>55</v>
      </c>
      <c r="D22" s="8"/>
      <c r="E22" s="8"/>
      <c r="F22" s="9"/>
      <c r="G22" s="112">
        <v>3.0</v>
      </c>
      <c r="H22" s="113"/>
      <c r="I22" s="112">
        <v>5.0</v>
      </c>
      <c r="J22" s="113"/>
      <c r="K22" s="114">
        <f t="shared" si="2"/>
        <v>0</v>
      </c>
      <c r="L22" s="115"/>
      <c r="M22" s="116">
        <v>259.0</v>
      </c>
      <c r="N22" s="117">
        <f>ROUND(M22*'Exchange Rate'!$B$3,2)</f>
        <v>243.46</v>
      </c>
      <c r="O22" s="118"/>
      <c r="P22" s="119">
        <f t="shared" si="3"/>
        <v>0</v>
      </c>
      <c r="Q22" s="134"/>
      <c r="R22" s="135"/>
      <c r="S22" s="136"/>
      <c r="T22" s="137"/>
      <c r="U22" s="138"/>
      <c r="V22" s="139"/>
      <c r="W22" s="140"/>
      <c r="X22" s="141"/>
      <c r="Y22" s="142"/>
      <c r="Z22" s="143"/>
      <c r="AA22" s="144"/>
      <c r="AB22" s="145"/>
      <c r="AC22" s="146"/>
      <c r="AD22" s="147"/>
      <c r="AF22" s="135">
        <f t="shared" ref="AF22:AR22" si="15">$I22*R22</f>
        <v>0</v>
      </c>
      <c r="AG22" s="136">
        <f t="shared" si="15"/>
        <v>0</v>
      </c>
      <c r="AH22" s="137">
        <f t="shared" si="15"/>
        <v>0</v>
      </c>
      <c r="AI22" s="138">
        <f t="shared" si="15"/>
        <v>0</v>
      </c>
      <c r="AJ22" s="139">
        <f t="shared" si="15"/>
        <v>0</v>
      </c>
      <c r="AK22" s="140">
        <f t="shared" si="15"/>
        <v>0</v>
      </c>
      <c r="AL22" s="141">
        <f t="shared" si="15"/>
        <v>0</v>
      </c>
      <c r="AM22" s="142">
        <f t="shared" si="15"/>
        <v>0</v>
      </c>
      <c r="AN22" s="143">
        <f t="shared" si="15"/>
        <v>0</v>
      </c>
      <c r="AO22" s="144">
        <f t="shared" si="15"/>
        <v>0</v>
      </c>
      <c r="AP22" s="145">
        <f t="shared" si="15"/>
        <v>0</v>
      </c>
      <c r="AQ22" s="146">
        <f t="shared" si="15"/>
        <v>0</v>
      </c>
      <c r="AR22" s="147">
        <f t="shared" si="15"/>
        <v>0</v>
      </c>
    </row>
    <row r="23" ht="15.75" customHeight="1">
      <c r="A23" s="109">
        <v>7016.0</v>
      </c>
      <c r="B23" s="110" t="s">
        <v>48</v>
      </c>
      <c r="C23" s="111" t="s">
        <v>56</v>
      </c>
      <c r="D23" s="8"/>
      <c r="E23" s="8"/>
      <c r="F23" s="9"/>
      <c r="G23" s="112"/>
      <c r="H23" s="113"/>
      <c r="I23" s="112">
        <v>2.0</v>
      </c>
      <c r="J23" s="113"/>
      <c r="K23" s="114">
        <f t="shared" si="2"/>
        <v>0</v>
      </c>
      <c r="L23" s="115"/>
      <c r="M23" s="116">
        <v>209.0</v>
      </c>
      <c r="N23" s="117">
        <f>ROUND(M23*'Exchange Rate'!$B$3,2)</f>
        <v>196.46</v>
      </c>
      <c r="O23" s="118"/>
      <c r="P23" s="119">
        <f t="shared" si="3"/>
        <v>0</v>
      </c>
      <c r="Q23" s="134"/>
      <c r="R23" s="135"/>
      <c r="S23" s="136"/>
      <c r="T23" s="137"/>
      <c r="U23" s="138"/>
      <c r="V23" s="139"/>
      <c r="W23" s="140"/>
      <c r="X23" s="141"/>
      <c r="Y23" s="142"/>
      <c r="Z23" s="143"/>
      <c r="AA23" s="144"/>
      <c r="AB23" s="145"/>
      <c r="AC23" s="146"/>
      <c r="AD23" s="147"/>
      <c r="AF23" s="135">
        <f t="shared" ref="AF23:AR23" si="16">$I23*R23</f>
        <v>0</v>
      </c>
      <c r="AG23" s="136">
        <f t="shared" si="16"/>
        <v>0</v>
      </c>
      <c r="AH23" s="137">
        <f t="shared" si="16"/>
        <v>0</v>
      </c>
      <c r="AI23" s="138">
        <f t="shared" si="16"/>
        <v>0</v>
      </c>
      <c r="AJ23" s="139">
        <f t="shared" si="16"/>
        <v>0</v>
      </c>
      <c r="AK23" s="140">
        <f t="shared" si="16"/>
        <v>0</v>
      </c>
      <c r="AL23" s="141">
        <f t="shared" si="16"/>
        <v>0</v>
      </c>
      <c r="AM23" s="142">
        <f t="shared" si="16"/>
        <v>0</v>
      </c>
      <c r="AN23" s="143">
        <f t="shared" si="16"/>
        <v>0</v>
      </c>
      <c r="AO23" s="144">
        <f t="shared" si="16"/>
        <v>0</v>
      </c>
      <c r="AP23" s="145">
        <f t="shared" si="16"/>
        <v>0</v>
      </c>
      <c r="AQ23" s="146">
        <f t="shared" si="16"/>
        <v>0</v>
      </c>
      <c r="AR23" s="147">
        <f t="shared" si="16"/>
        <v>0</v>
      </c>
    </row>
    <row r="24" ht="15.75" customHeight="1">
      <c r="A24" s="109">
        <v>7017.0</v>
      </c>
      <c r="B24" s="110" t="s">
        <v>48</v>
      </c>
      <c r="C24" s="111" t="s">
        <v>57</v>
      </c>
      <c r="D24" s="8"/>
      <c r="E24" s="8"/>
      <c r="F24" s="9"/>
      <c r="G24" s="112"/>
      <c r="H24" s="113"/>
      <c r="I24" s="112">
        <v>1.0</v>
      </c>
      <c r="J24" s="113"/>
      <c r="K24" s="114">
        <f t="shared" si="2"/>
        <v>0</v>
      </c>
      <c r="L24" s="115"/>
      <c r="M24" s="116">
        <v>119.0</v>
      </c>
      <c r="N24" s="117">
        <f>ROUND(M24*'Exchange Rate'!$B$3,2)</f>
        <v>111.86</v>
      </c>
      <c r="O24" s="118"/>
      <c r="P24" s="119">
        <f t="shared" si="3"/>
        <v>0</v>
      </c>
      <c r="Q24" s="134"/>
      <c r="R24" s="135"/>
      <c r="S24" s="136"/>
      <c r="T24" s="137"/>
      <c r="U24" s="138"/>
      <c r="V24" s="139"/>
      <c r="W24" s="140"/>
      <c r="X24" s="141"/>
      <c r="Y24" s="142"/>
      <c r="Z24" s="143"/>
      <c r="AA24" s="144"/>
      <c r="AB24" s="145"/>
      <c r="AC24" s="146"/>
      <c r="AD24" s="147"/>
      <c r="AF24" s="135">
        <f t="shared" ref="AF24:AR24" si="17">$I24*R24</f>
        <v>0</v>
      </c>
      <c r="AG24" s="136">
        <f t="shared" si="17"/>
        <v>0</v>
      </c>
      <c r="AH24" s="137">
        <f t="shared" si="17"/>
        <v>0</v>
      </c>
      <c r="AI24" s="138">
        <f t="shared" si="17"/>
        <v>0</v>
      </c>
      <c r="AJ24" s="139">
        <f t="shared" si="17"/>
        <v>0</v>
      </c>
      <c r="AK24" s="140">
        <f t="shared" si="17"/>
        <v>0</v>
      </c>
      <c r="AL24" s="141">
        <f t="shared" si="17"/>
        <v>0</v>
      </c>
      <c r="AM24" s="142">
        <f t="shared" si="17"/>
        <v>0</v>
      </c>
      <c r="AN24" s="143">
        <f t="shared" si="17"/>
        <v>0</v>
      </c>
      <c r="AO24" s="144">
        <f t="shared" si="17"/>
        <v>0</v>
      </c>
      <c r="AP24" s="145">
        <f t="shared" si="17"/>
        <v>0</v>
      </c>
      <c r="AQ24" s="146">
        <f t="shared" si="17"/>
        <v>0</v>
      </c>
      <c r="AR24" s="147">
        <f t="shared" si="17"/>
        <v>0</v>
      </c>
    </row>
    <row r="25" ht="15.75" customHeight="1">
      <c r="A25" s="150">
        <v>6919.0</v>
      </c>
      <c r="B25" s="151" t="s">
        <v>58</v>
      </c>
      <c r="C25" s="152" t="s">
        <v>59</v>
      </c>
      <c r="D25" s="8"/>
      <c r="E25" s="8"/>
      <c r="F25" s="9"/>
      <c r="G25" s="153">
        <v>1.0</v>
      </c>
      <c r="H25" s="154"/>
      <c r="I25" s="153">
        <v>15.0</v>
      </c>
      <c r="J25" s="154"/>
      <c r="K25" s="155">
        <f t="shared" si="2"/>
        <v>0</v>
      </c>
      <c r="L25" s="156"/>
      <c r="M25" s="157">
        <v>115.0</v>
      </c>
      <c r="N25" s="158">
        <f>ROUND(M25*'Exchange Rate'!$B$3,2)</f>
        <v>108.1</v>
      </c>
      <c r="O25" s="159"/>
      <c r="P25" s="160">
        <f t="shared" si="3"/>
        <v>0</v>
      </c>
      <c r="Q25" s="134"/>
      <c r="R25" s="135"/>
      <c r="S25" s="136"/>
      <c r="T25" s="137"/>
      <c r="U25" s="138"/>
      <c r="V25" s="139"/>
      <c r="W25" s="140"/>
      <c r="X25" s="141"/>
      <c r="Y25" s="142"/>
      <c r="Z25" s="143"/>
      <c r="AA25" s="144"/>
      <c r="AB25" s="145"/>
      <c r="AC25" s="146"/>
      <c r="AD25" s="147"/>
      <c r="AF25" s="135">
        <f t="shared" ref="AF25:AR25" si="18">$I25*R25</f>
        <v>0</v>
      </c>
      <c r="AG25" s="136">
        <f t="shared" si="18"/>
        <v>0</v>
      </c>
      <c r="AH25" s="137">
        <f t="shared" si="18"/>
        <v>0</v>
      </c>
      <c r="AI25" s="138">
        <f t="shared" si="18"/>
        <v>0</v>
      </c>
      <c r="AJ25" s="139">
        <f t="shared" si="18"/>
        <v>0</v>
      </c>
      <c r="AK25" s="140">
        <f t="shared" si="18"/>
        <v>0</v>
      </c>
      <c r="AL25" s="141">
        <f t="shared" si="18"/>
        <v>0</v>
      </c>
      <c r="AM25" s="142">
        <f t="shared" si="18"/>
        <v>0</v>
      </c>
      <c r="AN25" s="143">
        <f t="shared" si="18"/>
        <v>0</v>
      </c>
      <c r="AO25" s="144">
        <f t="shared" si="18"/>
        <v>0</v>
      </c>
      <c r="AP25" s="145">
        <f t="shared" si="18"/>
        <v>0</v>
      </c>
      <c r="AQ25" s="146">
        <f t="shared" si="18"/>
        <v>0</v>
      </c>
      <c r="AR25" s="147">
        <f t="shared" si="18"/>
        <v>0</v>
      </c>
    </row>
    <row r="26" ht="15.75" customHeight="1">
      <c r="A26" s="150">
        <v>6913.0</v>
      </c>
      <c r="B26" s="151" t="s">
        <v>58</v>
      </c>
      <c r="C26" s="152" t="s">
        <v>49</v>
      </c>
      <c r="D26" s="8"/>
      <c r="E26" s="8"/>
      <c r="F26" s="9"/>
      <c r="G26" s="153">
        <v>1.0</v>
      </c>
      <c r="H26" s="154"/>
      <c r="I26" s="153">
        <v>5.0</v>
      </c>
      <c r="J26" s="154"/>
      <c r="K26" s="155">
        <f t="shared" si="2"/>
        <v>0</v>
      </c>
      <c r="L26" s="156"/>
      <c r="M26" s="157">
        <v>59.0</v>
      </c>
      <c r="N26" s="158">
        <f>ROUND(M26*'Exchange Rate'!$B$3,2)</f>
        <v>55.46</v>
      </c>
      <c r="O26" s="159"/>
      <c r="P26" s="160">
        <f t="shared" si="3"/>
        <v>0</v>
      </c>
      <c r="Q26" s="134"/>
      <c r="R26" s="135"/>
      <c r="S26" s="136"/>
      <c r="T26" s="137"/>
      <c r="U26" s="138"/>
      <c r="V26" s="139"/>
      <c r="W26" s="140"/>
      <c r="X26" s="141"/>
      <c r="Y26" s="142"/>
      <c r="Z26" s="143"/>
      <c r="AA26" s="144"/>
      <c r="AB26" s="145"/>
      <c r="AC26" s="146"/>
      <c r="AD26" s="147"/>
      <c r="AF26" s="135">
        <f t="shared" ref="AF26:AR26" si="19">$I26*R26</f>
        <v>0</v>
      </c>
      <c r="AG26" s="136">
        <f t="shared" si="19"/>
        <v>0</v>
      </c>
      <c r="AH26" s="137">
        <f t="shared" si="19"/>
        <v>0</v>
      </c>
      <c r="AI26" s="138">
        <f t="shared" si="19"/>
        <v>0</v>
      </c>
      <c r="AJ26" s="139">
        <f t="shared" si="19"/>
        <v>0</v>
      </c>
      <c r="AK26" s="140">
        <f t="shared" si="19"/>
        <v>0</v>
      </c>
      <c r="AL26" s="141">
        <f t="shared" si="19"/>
        <v>0</v>
      </c>
      <c r="AM26" s="142">
        <f t="shared" si="19"/>
        <v>0</v>
      </c>
      <c r="AN26" s="143">
        <f t="shared" si="19"/>
        <v>0</v>
      </c>
      <c r="AO26" s="144">
        <f t="shared" si="19"/>
        <v>0</v>
      </c>
      <c r="AP26" s="145">
        <f t="shared" si="19"/>
        <v>0</v>
      </c>
      <c r="AQ26" s="146">
        <f t="shared" si="19"/>
        <v>0</v>
      </c>
      <c r="AR26" s="147">
        <f t="shared" si="19"/>
        <v>0</v>
      </c>
    </row>
    <row r="27" ht="15.75" customHeight="1">
      <c r="A27" s="150">
        <v>6914.0</v>
      </c>
      <c r="B27" s="151" t="s">
        <v>58</v>
      </c>
      <c r="C27" s="152" t="s">
        <v>49</v>
      </c>
      <c r="D27" s="8"/>
      <c r="E27" s="8"/>
      <c r="F27" s="9"/>
      <c r="G27" s="153">
        <v>2.0</v>
      </c>
      <c r="H27" s="154"/>
      <c r="I27" s="153">
        <v>5.0</v>
      </c>
      <c r="J27" s="154"/>
      <c r="K27" s="155">
        <f t="shared" si="2"/>
        <v>0</v>
      </c>
      <c r="L27" s="156"/>
      <c r="M27" s="157">
        <v>59.0</v>
      </c>
      <c r="N27" s="158">
        <f>ROUND(M27*'Exchange Rate'!$B$3,2)</f>
        <v>55.46</v>
      </c>
      <c r="O27" s="159"/>
      <c r="P27" s="160">
        <f t="shared" si="3"/>
        <v>0</v>
      </c>
      <c r="Q27" s="134"/>
      <c r="R27" s="135"/>
      <c r="S27" s="136"/>
      <c r="T27" s="137"/>
      <c r="U27" s="138"/>
      <c r="V27" s="139"/>
      <c r="W27" s="140"/>
      <c r="X27" s="141"/>
      <c r="Y27" s="142"/>
      <c r="Z27" s="143"/>
      <c r="AA27" s="144"/>
      <c r="AB27" s="145"/>
      <c r="AC27" s="146"/>
      <c r="AD27" s="147"/>
      <c r="AF27" s="135">
        <f t="shared" ref="AF27:AR27" si="20">$I27*R27</f>
        <v>0</v>
      </c>
      <c r="AG27" s="136">
        <f t="shared" si="20"/>
        <v>0</v>
      </c>
      <c r="AH27" s="137">
        <f t="shared" si="20"/>
        <v>0</v>
      </c>
      <c r="AI27" s="138">
        <f t="shared" si="20"/>
        <v>0</v>
      </c>
      <c r="AJ27" s="139">
        <f t="shared" si="20"/>
        <v>0</v>
      </c>
      <c r="AK27" s="140">
        <f t="shared" si="20"/>
        <v>0</v>
      </c>
      <c r="AL27" s="141">
        <f t="shared" si="20"/>
        <v>0</v>
      </c>
      <c r="AM27" s="142">
        <f t="shared" si="20"/>
        <v>0</v>
      </c>
      <c r="AN27" s="143">
        <f t="shared" si="20"/>
        <v>0</v>
      </c>
      <c r="AO27" s="144">
        <f t="shared" si="20"/>
        <v>0</v>
      </c>
      <c r="AP27" s="145">
        <f t="shared" si="20"/>
        <v>0</v>
      </c>
      <c r="AQ27" s="146">
        <f t="shared" si="20"/>
        <v>0</v>
      </c>
      <c r="AR27" s="147">
        <f t="shared" si="20"/>
        <v>0</v>
      </c>
    </row>
    <row r="28" ht="15.75" customHeight="1">
      <c r="A28" s="150">
        <v>6915.0</v>
      </c>
      <c r="B28" s="151" t="s">
        <v>58</v>
      </c>
      <c r="C28" s="152" t="s">
        <v>49</v>
      </c>
      <c r="D28" s="8"/>
      <c r="E28" s="8"/>
      <c r="F28" s="9"/>
      <c r="G28" s="153">
        <v>3.0</v>
      </c>
      <c r="H28" s="154"/>
      <c r="I28" s="153">
        <v>5.0</v>
      </c>
      <c r="J28" s="154"/>
      <c r="K28" s="155">
        <f t="shared" si="2"/>
        <v>0</v>
      </c>
      <c r="L28" s="156"/>
      <c r="M28" s="157">
        <v>54.0</v>
      </c>
      <c r="N28" s="158">
        <f>ROUND(M28*'Exchange Rate'!$B$3,2)</f>
        <v>50.76</v>
      </c>
      <c r="O28" s="159"/>
      <c r="P28" s="160">
        <f t="shared" si="3"/>
        <v>0</v>
      </c>
      <c r="Q28" s="134"/>
      <c r="R28" s="135"/>
      <c r="S28" s="136"/>
      <c r="T28" s="137"/>
      <c r="U28" s="138"/>
      <c r="V28" s="139"/>
      <c r="W28" s="140"/>
      <c r="X28" s="141"/>
      <c r="Y28" s="142"/>
      <c r="Z28" s="143"/>
      <c r="AA28" s="144"/>
      <c r="AB28" s="145"/>
      <c r="AC28" s="146"/>
      <c r="AD28" s="147"/>
      <c r="AF28" s="135">
        <f t="shared" ref="AF28:AR28" si="21">$I28*R28</f>
        <v>0</v>
      </c>
      <c r="AG28" s="136">
        <f t="shared" si="21"/>
        <v>0</v>
      </c>
      <c r="AH28" s="137">
        <f t="shared" si="21"/>
        <v>0</v>
      </c>
      <c r="AI28" s="138">
        <f t="shared" si="21"/>
        <v>0</v>
      </c>
      <c r="AJ28" s="139">
        <f t="shared" si="21"/>
        <v>0</v>
      </c>
      <c r="AK28" s="140">
        <f t="shared" si="21"/>
        <v>0</v>
      </c>
      <c r="AL28" s="141">
        <f t="shared" si="21"/>
        <v>0</v>
      </c>
      <c r="AM28" s="142">
        <f t="shared" si="21"/>
        <v>0</v>
      </c>
      <c r="AN28" s="143">
        <f t="shared" si="21"/>
        <v>0</v>
      </c>
      <c r="AO28" s="144">
        <f t="shared" si="21"/>
        <v>0</v>
      </c>
      <c r="AP28" s="145">
        <f t="shared" si="21"/>
        <v>0</v>
      </c>
      <c r="AQ28" s="146">
        <f t="shared" si="21"/>
        <v>0</v>
      </c>
      <c r="AR28" s="147">
        <f t="shared" si="21"/>
        <v>0</v>
      </c>
    </row>
    <row r="29" ht="15.75" customHeight="1">
      <c r="A29" s="150">
        <v>6916.0</v>
      </c>
      <c r="B29" s="151" t="s">
        <v>58</v>
      </c>
      <c r="C29" s="152" t="s">
        <v>49</v>
      </c>
      <c r="D29" s="8"/>
      <c r="E29" s="8"/>
      <c r="F29" s="9"/>
      <c r="G29" s="153">
        <v>4.0</v>
      </c>
      <c r="H29" s="154"/>
      <c r="I29" s="153">
        <v>5.0</v>
      </c>
      <c r="J29" s="154"/>
      <c r="K29" s="155">
        <f t="shared" si="2"/>
        <v>0</v>
      </c>
      <c r="L29" s="156"/>
      <c r="M29" s="157">
        <v>60.0</v>
      </c>
      <c r="N29" s="158">
        <f>ROUND(M29*'Exchange Rate'!$B$3,2)</f>
        <v>56.4</v>
      </c>
      <c r="O29" s="159"/>
      <c r="P29" s="160">
        <f t="shared" si="3"/>
        <v>0</v>
      </c>
      <c r="Q29" s="134"/>
      <c r="R29" s="135"/>
      <c r="S29" s="136"/>
      <c r="T29" s="137"/>
      <c r="U29" s="138"/>
      <c r="V29" s="139"/>
      <c r="W29" s="140"/>
      <c r="X29" s="141"/>
      <c r="Y29" s="142"/>
      <c r="Z29" s="143"/>
      <c r="AA29" s="144"/>
      <c r="AB29" s="145"/>
      <c r="AC29" s="146"/>
      <c r="AD29" s="147"/>
      <c r="AF29" s="135">
        <f t="shared" ref="AF29:AR29" si="22">$I29*R29</f>
        <v>0</v>
      </c>
      <c r="AG29" s="136">
        <f t="shared" si="22"/>
        <v>0</v>
      </c>
      <c r="AH29" s="137">
        <f t="shared" si="22"/>
        <v>0</v>
      </c>
      <c r="AI29" s="138">
        <f t="shared" si="22"/>
        <v>0</v>
      </c>
      <c r="AJ29" s="139">
        <f t="shared" si="22"/>
        <v>0</v>
      </c>
      <c r="AK29" s="140">
        <f t="shared" si="22"/>
        <v>0</v>
      </c>
      <c r="AL29" s="141">
        <f t="shared" si="22"/>
        <v>0</v>
      </c>
      <c r="AM29" s="142">
        <f t="shared" si="22"/>
        <v>0</v>
      </c>
      <c r="AN29" s="143">
        <f t="shared" si="22"/>
        <v>0</v>
      </c>
      <c r="AO29" s="144">
        <f t="shared" si="22"/>
        <v>0</v>
      </c>
      <c r="AP29" s="145">
        <f t="shared" si="22"/>
        <v>0</v>
      </c>
      <c r="AQ29" s="146">
        <f t="shared" si="22"/>
        <v>0</v>
      </c>
      <c r="AR29" s="147">
        <f t="shared" si="22"/>
        <v>0</v>
      </c>
    </row>
    <row r="30" ht="15.75" customHeight="1">
      <c r="A30" s="150">
        <v>6909.0</v>
      </c>
      <c r="B30" s="151" t="s">
        <v>58</v>
      </c>
      <c r="C30" s="152" t="s">
        <v>60</v>
      </c>
      <c r="D30" s="8"/>
      <c r="E30" s="8"/>
      <c r="F30" s="9"/>
      <c r="G30" s="153">
        <v>1.0</v>
      </c>
      <c r="H30" s="154"/>
      <c r="I30" s="153">
        <v>5.0</v>
      </c>
      <c r="J30" s="154"/>
      <c r="K30" s="155">
        <f t="shared" si="2"/>
        <v>0</v>
      </c>
      <c r="L30" s="156"/>
      <c r="M30" s="157">
        <v>89.0</v>
      </c>
      <c r="N30" s="158">
        <f>ROUND(M30*'Exchange Rate'!$B$3,2)</f>
        <v>83.66</v>
      </c>
      <c r="O30" s="159"/>
      <c r="P30" s="160">
        <f t="shared" si="3"/>
        <v>0</v>
      </c>
      <c r="Q30" s="134"/>
      <c r="R30" s="135"/>
      <c r="S30" s="136"/>
      <c r="T30" s="137"/>
      <c r="U30" s="138"/>
      <c r="V30" s="139"/>
      <c r="W30" s="140"/>
      <c r="X30" s="141"/>
      <c r="Y30" s="142"/>
      <c r="Z30" s="143"/>
      <c r="AA30" s="144"/>
      <c r="AB30" s="145"/>
      <c r="AC30" s="146"/>
      <c r="AD30" s="147"/>
      <c r="AF30" s="135">
        <f t="shared" ref="AF30:AR30" si="23">$I30*R30</f>
        <v>0</v>
      </c>
      <c r="AG30" s="136">
        <f t="shared" si="23"/>
        <v>0</v>
      </c>
      <c r="AH30" s="137">
        <f t="shared" si="23"/>
        <v>0</v>
      </c>
      <c r="AI30" s="138">
        <f t="shared" si="23"/>
        <v>0</v>
      </c>
      <c r="AJ30" s="139">
        <f t="shared" si="23"/>
        <v>0</v>
      </c>
      <c r="AK30" s="140">
        <f t="shared" si="23"/>
        <v>0</v>
      </c>
      <c r="AL30" s="141">
        <f t="shared" si="23"/>
        <v>0</v>
      </c>
      <c r="AM30" s="142">
        <f t="shared" si="23"/>
        <v>0</v>
      </c>
      <c r="AN30" s="143">
        <f t="shared" si="23"/>
        <v>0</v>
      </c>
      <c r="AO30" s="144">
        <f t="shared" si="23"/>
        <v>0</v>
      </c>
      <c r="AP30" s="145">
        <f t="shared" si="23"/>
        <v>0</v>
      </c>
      <c r="AQ30" s="146">
        <f t="shared" si="23"/>
        <v>0</v>
      </c>
      <c r="AR30" s="147">
        <f t="shared" si="23"/>
        <v>0</v>
      </c>
    </row>
    <row r="31" ht="15.75" customHeight="1">
      <c r="A31" s="150">
        <v>6906.0</v>
      </c>
      <c r="B31" s="151" t="s">
        <v>58</v>
      </c>
      <c r="C31" s="152" t="s">
        <v>54</v>
      </c>
      <c r="D31" s="8"/>
      <c r="E31" s="8"/>
      <c r="F31" s="9"/>
      <c r="G31" s="153">
        <v>1.0</v>
      </c>
      <c r="H31" s="154"/>
      <c r="I31" s="153">
        <v>3.0</v>
      </c>
      <c r="J31" s="154"/>
      <c r="K31" s="155">
        <f t="shared" si="2"/>
        <v>0</v>
      </c>
      <c r="L31" s="156"/>
      <c r="M31" s="157">
        <v>199.0</v>
      </c>
      <c r="N31" s="158">
        <f>ROUND(M31*'Exchange Rate'!$B$3,2)</f>
        <v>187.06</v>
      </c>
      <c r="O31" s="159"/>
      <c r="P31" s="160">
        <f t="shared" si="3"/>
        <v>0</v>
      </c>
      <c r="Q31" s="134"/>
      <c r="R31" s="135"/>
      <c r="S31" s="136"/>
      <c r="T31" s="137"/>
      <c r="U31" s="138"/>
      <c r="V31" s="139"/>
      <c r="W31" s="140"/>
      <c r="X31" s="141"/>
      <c r="Y31" s="142"/>
      <c r="Z31" s="143"/>
      <c r="AA31" s="144"/>
      <c r="AB31" s="145"/>
      <c r="AC31" s="146"/>
      <c r="AD31" s="147"/>
      <c r="AF31" s="135">
        <f t="shared" ref="AF31:AR31" si="24">$I31*R31</f>
        <v>0</v>
      </c>
      <c r="AG31" s="136">
        <f t="shared" si="24"/>
        <v>0</v>
      </c>
      <c r="AH31" s="137">
        <f t="shared" si="24"/>
        <v>0</v>
      </c>
      <c r="AI31" s="138">
        <f t="shared" si="24"/>
        <v>0</v>
      </c>
      <c r="AJ31" s="139">
        <f t="shared" si="24"/>
        <v>0</v>
      </c>
      <c r="AK31" s="140">
        <f t="shared" si="24"/>
        <v>0</v>
      </c>
      <c r="AL31" s="141">
        <f t="shared" si="24"/>
        <v>0</v>
      </c>
      <c r="AM31" s="142">
        <f t="shared" si="24"/>
        <v>0</v>
      </c>
      <c r="AN31" s="143">
        <f t="shared" si="24"/>
        <v>0</v>
      </c>
      <c r="AO31" s="144">
        <f t="shared" si="24"/>
        <v>0</v>
      </c>
      <c r="AP31" s="145">
        <f t="shared" si="24"/>
        <v>0</v>
      </c>
      <c r="AQ31" s="146">
        <f t="shared" si="24"/>
        <v>0</v>
      </c>
      <c r="AR31" s="147">
        <f t="shared" si="24"/>
        <v>0</v>
      </c>
    </row>
    <row r="32" ht="15.75" customHeight="1">
      <c r="A32" s="161">
        <v>5969.0</v>
      </c>
      <c r="B32" s="162" t="s">
        <v>61</v>
      </c>
      <c r="C32" s="163" t="s">
        <v>59</v>
      </c>
      <c r="D32" s="8"/>
      <c r="E32" s="8"/>
      <c r="F32" s="9"/>
      <c r="G32" s="164"/>
      <c r="H32" s="164"/>
      <c r="I32" s="165">
        <v>20.0</v>
      </c>
      <c r="J32" s="164"/>
      <c r="K32" s="166">
        <f t="shared" si="2"/>
        <v>0</v>
      </c>
      <c r="L32" s="167"/>
      <c r="M32" s="168">
        <v>89.0</v>
      </c>
      <c r="N32" s="169">
        <f>ROUND(M32*'Exchange Rate'!$B$3,2)</f>
        <v>83.66</v>
      </c>
      <c r="O32" s="170"/>
      <c r="P32" s="171">
        <f t="shared" si="3"/>
        <v>0</v>
      </c>
      <c r="Q32" s="134"/>
      <c r="R32" s="135"/>
      <c r="S32" s="136"/>
      <c r="T32" s="137"/>
      <c r="U32" s="138"/>
      <c r="V32" s="139"/>
      <c r="W32" s="140"/>
      <c r="X32" s="141"/>
      <c r="Y32" s="142"/>
      <c r="Z32" s="143"/>
      <c r="AA32" s="144"/>
      <c r="AB32" s="145"/>
      <c r="AC32" s="146"/>
      <c r="AD32" s="147"/>
      <c r="AF32" s="135">
        <f t="shared" ref="AF32:AR32" si="25">$I32*R32</f>
        <v>0</v>
      </c>
      <c r="AG32" s="136">
        <f t="shared" si="25"/>
        <v>0</v>
      </c>
      <c r="AH32" s="137">
        <f t="shared" si="25"/>
        <v>0</v>
      </c>
      <c r="AI32" s="138">
        <f t="shared" si="25"/>
        <v>0</v>
      </c>
      <c r="AJ32" s="139">
        <f t="shared" si="25"/>
        <v>0</v>
      </c>
      <c r="AK32" s="140">
        <f t="shared" si="25"/>
        <v>0</v>
      </c>
      <c r="AL32" s="141">
        <f t="shared" si="25"/>
        <v>0</v>
      </c>
      <c r="AM32" s="142">
        <f t="shared" si="25"/>
        <v>0</v>
      </c>
      <c r="AN32" s="143">
        <f t="shared" si="25"/>
        <v>0</v>
      </c>
      <c r="AO32" s="144">
        <f t="shared" si="25"/>
        <v>0</v>
      </c>
      <c r="AP32" s="145">
        <f t="shared" si="25"/>
        <v>0</v>
      </c>
      <c r="AQ32" s="146">
        <f t="shared" si="25"/>
        <v>0</v>
      </c>
      <c r="AR32" s="147">
        <f t="shared" si="25"/>
        <v>0</v>
      </c>
    </row>
    <row r="33" ht="15.75" customHeight="1">
      <c r="A33" s="161">
        <v>5935.0</v>
      </c>
      <c r="B33" s="162" t="s">
        <v>61</v>
      </c>
      <c r="C33" s="163" t="s">
        <v>62</v>
      </c>
      <c r="D33" s="8"/>
      <c r="E33" s="8"/>
      <c r="F33" s="9"/>
      <c r="G33" s="164"/>
      <c r="H33" s="164"/>
      <c r="I33" s="165">
        <v>20.0</v>
      </c>
      <c r="J33" s="164"/>
      <c r="K33" s="166">
        <f t="shared" si="2"/>
        <v>0</v>
      </c>
      <c r="L33" s="167"/>
      <c r="M33" s="168">
        <v>129.0</v>
      </c>
      <c r="N33" s="169">
        <f>ROUND(M33*'Exchange Rate'!$B$3,2)</f>
        <v>121.26</v>
      </c>
      <c r="O33" s="170"/>
      <c r="P33" s="171">
        <f t="shared" si="3"/>
        <v>0</v>
      </c>
      <c r="Q33" s="134"/>
      <c r="R33" s="135"/>
      <c r="S33" s="136"/>
      <c r="T33" s="137"/>
      <c r="U33" s="138"/>
      <c r="V33" s="139"/>
      <c r="W33" s="140"/>
      <c r="X33" s="141"/>
      <c r="Y33" s="142"/>
      <c r="Z33" s="143"/>
      <c r="AA33" s="144"/>
      <c r="AB33" s="145"/>
      <c r="AC33" s="146"/>
      <c r="AD33" s="147"/>
      <c r="AF33" s="135">
        <f t="shared" ref="AF33:AR33" si="26">$I33*R33</f>
        <v>0</v>
      </c>
      <c r="AG33" s="136">
        <f t="shared" si="26"/>
        <v>0</v>
      </c>
      <c r="AH33" s="137">
        <f t="shared" si="26"/>
        <v>0</v>
      </c>
      <c r="AI33" s="138">
        <f t="shared" si="26"/>
        <v>0</v>
      </c>
      <c r="AJ33" s="139">
        <f t="shared" si="26"/>
        <v>0</v>
      </c>
      <c r="AK33" s="140">
        <f t="shared" si="26"/>
        <v>0</v>
      </c>
      <c r="AL33" s="141">
        <f t="shared" si="26"/>
        <v>0</v>
      </c>
      <c r="AM33" s="142">
        <f t="shared" si="26"/>
        <v>0</v>
      </c>
      <c r="AN33" s="143">
        <f t="shared" si="26"/>
        <v>0</v>
      </c>
      <c r="AO33" s="144">
        <f t="shared" si="26"/>
        <v>0</v>
      </c>
      <c r="AP33" s="145">
        <f t="shared" si="26"/>
        <v>0</v>
      </c>
      <c r="AQ33" s="146">
        <f t="shared" si="26"/>
        <v>0</v>
      </c>
      <c r="AR33" s="147">
        <f t="shared" si="26"/>
        <v>0</v>
      </c>
    </row>
    <row r="34" ht="15.75" customHeight="1">
      <c r="A34" s="161">
        <v>5936.0</v>
      </c>
      <c r="B34" s="162" t="s">
        <v>61</v>
      </c>
      <c r="C34" s="163" t="s">
        <v>63</v>
      </c>
      <c r="D34" s="8"/>
      <c r="E34" s="8"/>
      <c r="F34" s="9"/>
      <c r="G34" s="164"/>
      <c r="H34" s="164"/>
      <c r="I34" s="165">
        <v>10.0</v>
      </c>
      <c r="J34" s="164"/>
      <c r="K34" s="166">
        <f t="shared" si="2"/>
        <v>0</v>
      </c>
      <c r="L34" s="167"/>
      <c r="M34" s="168">
        <v>159.0</v>
      </c>
      <c r="N34" s="169">
        <f>ROUND(M34*'Exchange Rate'!$B$3,2)</f>
        <v>149.46</v>
      </c>
      <c r="O34" s="170"/>
      <c r="P34" s="171">
        <f t="shared" si="3"/>
        <v>0</v>
      </c>
      <c r="Q34" s="134"/>
      <c r="R34" s="135"/>
      <c r="S34" s="136"/>
      <c r="T34" s="137"/>
      <c r="U34" s="138"/>
      <c r="V34" s="139"/>
      <c r="W34" s="140"/>
      <c r="X34" s="141"/>
      <c r="Y34" s="142"/>
      <c r="Z34" s="143"/>
      <c r="AA34" s="144"/>
      <c r="AB34" s="145"/>
      <c r="AC34" s="146"/>
      <c r="AD34" s="147"/>
      <c r="AF34" s="135">
        <f t="shared" ref="AF34:AR34" si="27">$I34*R34</f>
        <v>0</v>
      </c>
      <c r="AG34" s="136">
        <f t="shared" si="27"/>
        <v>0</v>
      </c>
      <c r="AH34" s="137">
        <f t="shared" si="27"/>
        <v>0</v>
      </c>
      <c r="AI34" s="138">
        <f t="shared" si="27"/>
        <v>0</v>
      </c>
      <c r="AJ34" s="139">
        <f t="shared" si="27"/>
        <v>0</v>
      </c>
      <c r="AK34" s="140">
        <f t="shared" si="27"/>
        <v>0</v>
      </c>
      <c r="AL34" s="141">
        <f t="shared" si="27"/>
        <v>0</v>
      </c>
      <c r="AM34" s="142">
        <f t="shared" si="27"/>
        <v>0</v>
      </c>
      <c r="AN34" s="143">
        <f t="shared" si="27"/>
        <v>0</v>
      </c>
      <c r="AO34" s="144">
        <f t="shared" si="27"/>
        <v>0</v>
      </c>
      <c r="AP34" s="145">
        <f t="shared" si="27"/>
        <v>0</v>
      </c>
      <c r="AQ34" s="146">
        <f t="shared" si="27"/>
        <v>0</v>
      </c>
      <c r="AR34" s="147">
        <f t="shared" si="27"/>
        <v>0</v>
      </c>
    </row>
    <row r="35" ht="15.75" customHeight="1">
      <c r="A35" s="161">
        <v>6007.0</v>
      </c>
      <c r="B35" s="162" t="s">
        <v>61</v>
      </c>
      <c r="C35" s="163" t="s">
        <v>64</v>
      </c>
      <c r="D35" s="8"/>
      <c r="E35" s="8"/>
      <c r="F35" s="9"/>
      <c r="G35" s="164"/>
      <c r="H35" s="164"/>
      <c r="I35" s="165">
        <v>10.0</v>
      </c>
      <c r="J35" s="164"/>
      <c r="K35" s="166">
        <f t="shared" si="2"/>
        <v>0</v>
      </c>
      <c r="L35" s="167"/>
      <c r="M35" s="168">
        <v>109.0</v>
      </c>
      <c r="N35" s="169">
        <f>ROUND(M35*'Exchange Rate'!$B$3,2)</f>
        <v>102.46</v>
      </c>
      <c r="O35" s="170"/>
      <c r="P35" s="171">
        <f t="shared" si="3"/>
        <v>0</v>
      </c>
      <c r="Q35" s="134"/>
      <c r="R35" s="135"/>
      <c r="S35" s="136"/>
      <c r="T35" s="137"/>
      <c r="U35" s="138"/>
      <c r="V35" s="139"/>
      <c r="W35" s="140"/>
      <c r="X35" s="141"/>
      <c r="Y35" s="142"/>
      <c r="Z35" s="143"/>
      <c r="AA35" s="144"/>
      <c r="AB35" s="145"/>
      <c r="AC35" s="146"/>
      <c r="AD35" s="147"/>
      <c r="AF35" s="135">
        <f t="shared" ref="AF35:AR35" si="28">$I35*R35</f>
        <v>0</v>
      </c>
      <c r="AG35" s="136">
        <f t="shared" si="28"/>
        <v>0</v>
      </c>
      <c r="AH35" s="137">
        <f t="shared" si="28"/>
        <v>0</v>
      </c>
      <c r="AI35" s="138">
        <f t="shared" si="28"/>
        <v>0</v>
      </c>
      <c r="AJ35" s="139">
        <f t="shared" si="28"/>
        <v>0</v>
      </c>
      <c r="AK35" s="140">
        <f t="shared" si="28"/>
        <v>0</v>
      </c>
      <c r="AL35" s="141">
        <f t="shared" si="28"/>
        <v>0</v>
      </c>
      <c r="AM35" s="142">
        <f t="shared" si="28"/>
        <v>0</v>
      </c>
      <c r="AN35" s="143">
        <f t="shared" si="28"/>
        <v>0</v>
      </c>
      <c r="AO35" s="144">
        <f t="shared" si="28"/>
        <v>0</v>
      </c>
      <c r="AP35" s="145">
        <f t="shared" si="28"/>
        <v>0</v>
      </c>
      <c r="AQ35" s="146">
        <f t="shared" si="28"/>
        <v>0</v>
      </c>
      <c r="AR35" s="147">
        <f t="shared" si="28"/>
        <v>0</v>
      </c>
    </row>
    <row r="36" ht="15.75" customHeight="1">
      <c r="A36" s="161">
        <v>5970.0</v>
      </c>
      <c r="B36" s="162" t="s">
        <v>61</v>
      </c>
      <c r="C36" s="163" t="s">
        <v>65</v>
      </c>
      <c r="D36" s="8"/>
      <c r="E36" s="8"/>
      <c r="F36" s="9"/>
      <c r="G36" s="164"/>
      <c r="H36" s="164"/>
      <c r="I36" s="165">
        <v>10.0</v>
      </c>
      <c r="J36" s="164"/>
      <c r="K36" s="166">
        <f t="shared" si="2"/>
        <v>0</v>
      </c>
      <c r="L36" s="167"/>
      <c r="M36" s="168">
        <v>154.0</v>
      </c>
      <c r="N36" s="169">
        <f>ROUND(M36*'Exchange Rate'!$B$3,2)</f>
        <v>144.76</v>
      </c>
      <c r="O36" s="170"/>
      <c r="P36" s="171">
        <f t="shared" si="3"/>
        <v>0</v>
      </c>
      <c r="Q36" s="134"/>
      <c r="R36" s="135"/>
      <c r="S36" s="136"/>
      <c r="T36" s="137"/>
      <c r="U36" s="138"/>
      <c r="V36" s="139"/>
      <c r="W36" s="140"/>
      <c r="X36" s="141"/>
      <c r="Y36" s="142"/>
      <c r="Z36" s="143"/>
      <c r="AA36" s="144"/>
      <c r="AB36" s="145"/>
      <c r="AC36" s="146"/>
      <c r="AD36" s="147"/>
      <c r="AF36" s="135">
        <f t="shared" ref="AF36:AR36" si="29">$I36*R36</f>
        <v>0</v>
      </c>
      <c r="AG36" s="136">
        <f t="shared" si="29"/>
        <v>0</v>
      </c>
      <c r="AH36" s="137">
        <f t="shared" si="29"/>
        <v>0</v>
      </c>
      <c r="AI36" s="138">
        <f t="shared" si="29"/>
        <v>0</v>
      </c>
      <c r="AJ36" s="139">
        <f t="shared" si="29"/>
        <v>0</v>
      </c>
      <c r="AK36" s="140">
        <f t="shared" si="29"/>
        <v>0</v>
      </c>
      <c r="AL36" s="141">
        <f t="shared" si="29"/>
        <v>0</v>
      </c>
      <c r="AM36" s="142">
        <f t="shared" si="29"/>
        <v>0</v>
      </c>
      <c r="AN36" s="143">
        <f t="shared" si="29"/>
        <v>0</v>
      </c>
      <c r="AO36" s="144">
        <f t="shared" si="29"/>
        <v>0</v>
      </c>
      <c r="AP36" s="145">
        <f t="shared" si="29"/>
        <v>0</v>
      </c>
      <c r="AQ36" s="146">
        <f t="shared" si="29"/>
        <v>0</v>
      </c>
      <c r="AR36" s="147">
        <f t="shared" si="29"/>
        <v>0</v>
      </c>
    </row>
    <row r="37" ht="15.75" customHeight="1">
      <c r="A37" s="161">
        <v>5968.0</v>
      </c>
      <c r="B37" s="162" t="s">
        <v>61</v>
      </c>
      <c r="C37" s="163" t="s">
        <v>66</v>
      </c>
      <c r="D37" s="8"/>
      <c r="E37" s="8"/>
      <c r="F37" s="9"/>
      <c r="G37" s="164"/>
      <c r="H37" s="172"/>
      <c r="I37" s="165">
        <v>5.0</v>
      </c>
      <c r="J37" s="173"/>
      <c r="K37" s="166">
        <f t="shared" si="2"/>
        <v>0</v>
      </c>
      <c r="L37" s="167"/>
      <c r="M37" s="168">
        <v>154.0</v>
      </c>
      <c r="N37" s="169">
        <f>ROUND(M37*'Exchange Rate'!$B$3,2)</f>
        <v>144.76</v>
      </c>
      <c r="O37" s="170"/>
      <c r="P37" s="171">
        <f t="shared" si="3"/>
        <v>0</v>
      </c>
      <c r="Q37" s="174"/>
      <c r="R37" s="135"/>
      <c r="S37" s="136"/>
      <c r="T37" s="137"/>
      <c r="U37" s="138"/>
      <c r="V37" s="139"/>
      <c r="W37" s="140"/>
      <c r="X37" s="141"/>
      <c r="Y37" s="142"/>
      <c r="Z37" s="143"/>
      <c r="AA37" s="144"/>
      <c r="AB37" s="145"/>
      <c r="AC37" s="146"/>
      <c r="AD37" s="147"/>
      <c r="AF37" s="135">
        <f t="shared" ref="AF37:AR37" si="30">$I37*R37</f>
        <v>0</v>
      </c>
      <c r="AG37" s="136">
        <f t="shared" si="30"/>
        <v>0</v>
      </c>
      <c r="AH37" s="137">
        <f t="shared" si="30"/>
        <v>0</v>
      </c>
      <c r="AI37" s="138">
        <f t="shared" si="30"/>
        <v>0</v>
      </c>
      <c r="AJ37" s="139">
        <f t="shared" si="30"/>
        <v>0</v>
      </c>
      <c r="AK37" s="140">
        <f t="shared" si="30"/>
        <v>0</v>
      </c>
      <c r="AL37" s="141">
        <f t="shared" si="30"/>
        <v>0</v>
      </c>
      <c r="AM37" s="142">
        <f t="shared" si="30"/>
        <v>0</v>
      </c>
      <c r="AN37" s="143">
        <f t="shared" si="30"/>
        <v>0</v>
      </c>
      <c r="AO37" s="144">
        <f t="shared" si="30"/>
        <v>0</v>
      </c>
      <c r="AP37" s="145">
        <f t="shared" si="30"/>
        <v>0</v>
      </c>
      <c r="AQ37" s="146">
        <f t="shared" si="30"/>
        <v>0</v>
      </c>
      <c r="AR37" s="147">
        <f t="shared" si="30"/>
        <v>0</v>
      </c>
    </row>
    <row r="38" ht="15.75" customHeight="1">
      <c r="A38" s="161">
        <v>6008.0</v>
      </c>
      <c r="B38" s="162" t="s">
        <v>61</v>
      </c>
      <c r="C38" s="163" t="s">
        <v>67</v>
      </c>
      <c r="D38" s="8"/>
      <c r="E38" s="8"/>
      <c r="F38" s="9"/>
      <c r="G38" s="164"/>
      <c r="H38" s="172"/>
      <c r="I38" s="165">
        <v>5.0</v>
      </c>
      <c r="J38" s="173"/>
      <c r="K38" s="166">
        <f t="shared" si="2"/>
        <v>0</v>
      </c>
      <c r="L38" s="167"/>
      <c r="M38" s="168">
        <v>239.0</v>
      </c>
      <c r="N38" s="169">
        <f>ROUND(M38*'Exchange Rate'!$B$3,2)</f>
        <v>224.66</v>
      </c>
      <c r="O38" s="170"/>
      <c r="P38" s="171">
        <f t="shared" si="3"/>
        <v>0</v>
      </c>
      <c r="Q38" s="174"/>
      <c r="R38" s="135"/>
      <c r="S38" s="136"/>
      <c r="T38" s="137"/>
      <c r="U38" s="138"/>
      <c r="V38" s="139"/>
      <c r="W38" s="140"/>
      <c r="X38" s="141"/>
      <c r="Y38" s="142"/>
      <c r="Z38" s="143"/>
      <c r="AA38" s="144"/>
      <c r="AB38" s="145"/>
      <c r="AC38" s="146"/>
      <c r="AD38" s="147"/>
      <c r="AF38" s="135">
        <f t="shared" ref="AF38:AR38" si="31">$I38*R38</f>
        <v>0</v>
      </c>
      <c r="AG38" s="136">
        <f t="shared" si="31"/>
        <v>0</v>
      </c>
      <c r="AH38" s="137">
        <f t="shared" si="31"/>
        <v>0</v>
      </c>
      <c r="AI38" s="138">
        <f t="shared" si="31"/>
        <v>0</v>
      </c>
      <c r="AJ38" s="139">
        <f t="shared" si="31"/>
        <v>0</v>
      </c>
      <c r="AK38" s="140">
        <f t="shared" si="31"/>
        <v>0</v>
      </c>
      <c r="AL38" s="141">
        <f t="shared" si="31"/>
        <v>0</v>
      </c>
      <c r="AM38" s="142">
        <f t="shared" si="31"/>
        <v>0</v>
      </c>
      <c r="AN38" s="143">
        <f t="shared" si="31"/>
        <v>0</v>
      </c>
      <c r="AO38" s="144">
        <f t="shared" si="31"/>
        <v>0</v>
      </c>
      <c r="AP38" s="145">
        <f t="shared" si="31"/>
        <v>0</v>
      </c>
      <c r="AQ38" s="146">
        <f t="shared" si="31"/>
        <v>0</v>
      </c>
      <c r="AR38" s="147">
        <f t="shared" si="31"/>
        <v>0</v>
      </c>
    </row>
    <row r="39" ht="15.75" customHeight="1">
      <c r="A39" s="161">
        <v>6319.0</v>
      </c>
      <c r="B39" s="162" t="s">
        <v>61</v>
      </c>
      <c r="C39" s="163" t="s">
        <v>68</v>
      </c>
      <c r="D39" s="8"/>
      <c r="E39" s="8"/>
      <c r="F39" s="9"/>
      <c r="G39" s="164"/>
      <c r="H39" s="172"/>
      <c r="I39" s="165">
        <v>5.0</v>
      </c>
      <c r="J39" s="173"/>
      <c r="K39" s="166">
        <f t="shared" si="2"/>
        <v>0</v>
      </c>
      <c r="L39" s="167"/>
      <c r="M39" s="168">
        <v>229.0</v>
      </c>
      <c r="N39" s="169">
        <f>ROUND(M39*'Exchange Rate'!$B$3,2)</f>
        <v>215.26</v>
      </c>
      <c r="O39" s="170"/>
      <c r="P39" s="171">
        <f t="shared" si="3"/>
        <v>0</v>
      </c>
      <c r="Q39" s="174"/>
      <c r="R39" s="135"/>
      <c r="S39" s="136"/>
      <c r="T39" s="137"/>
      <c r="U39" s="138"/>
      <c r="V39" s="139"/>
      <c r="W39" s="140"/>
      <c r="X39" s="141"/>
      <c r="Y39" s="142"/>
      <c r="Z39" s="143"/>
      <c r="AA39" s="144"/>
      <c r="AB39" s="145"/>
      <c r="AC39" s="146"/>
      <c r="AD39" s="147"/>
      <c r="AF39" s="135">
        <f t="shared" ref="AF39:AR39" si="32">$I39*R39</f>
        <v>0</v>
      </c>
      <c r="AG39" s="136">
        <f t="shared" si="32"/>
        <v>0</v>
      </c>
      <c r="AH39" s="137">
        <f t="shared" si="32"/>
        <v>0</v>
      </c>
      <c r="AI39" s="138">
        <f t="shared" si="32"/>
        <v>0</v>
      </c>
      <c r="AJ39" s="139">
        <f t="shared" si="32"/>
        <v>0</v>
      </c>
      <c r="AK39" s="140">
        <f t="shared" si="32"/>
        <v>0</v>
      </c>
      <c r="AL39" s="141">
        <f t="shared" si="32"/>
        <v>0</v>
      </c>
      <c r="AM39" s="142">
        <f t="shared" si="32"/>
        <v>0</v>
      </c>
      <c r="AN39" s="143">
        <f t="shared" si="32"/>
        <v>0</v>
      </c>
      <c r="AO39" s="144">
        <f t="shared" si="32"/>
        <v>0</v>
      </c>
      <c r="AP39" s="145">
        <f t="shared" si="32"/>
        <v>0</v>
      </c>
      <c r="AQ39" s="146">
        <f t="shared" si="32"/>
        <v>0</v>
      </c>
      <c r="AR39" s="147">
        <f t="shared" si="32"/>
        <v>0</v>
      </c>
    </row>
    <row r="40" ht="15.75" customHeight="1">
      <c r="A40" s="161">
        <v>5976.0</v>
      </c>
      <c r="B40" s="162" t="s">
        <v>61</v>
      </c>
      <c r="C40" s="163" t="s">
        <v>69</v>
      </c>
      <c r="D40" s="8"/>
      <c r="E40" s="8"/>
      <c r="F40" s="9"/>
      <c r="G40" s="164"/>
      <c r="H40" s="172"/>
      <c r="I40" s="165">
        <v>5.0</v>
      </c>
      <c r="J40" s="173"/>
      <c r="K40" s="166">
        <f t="shared" si="2"/>
        <v>0</v>
      </c>
      <c r="L40" s="167"/>
      <c r="M40" s="168">
        <v>289.0</v>
      </c>
      <c r="N40" s="169">
        <f>ROUND(M40*'Exchange Rate'!$B$3,2)</f>
        <v>271.66</v>
      </c>
      <c r="O40" s="170"/>
      <c r="P40" s="171">
        <f t="shared" si="3"/>
        <v>0</v>
      </c>
      <c r="Q40" s="174"/>
      <c r="R40" s="135"/>
      <c r="S40" s="136"/>
      <c r="T40" s="137"/>
      <c r="U40" s="138"/>
      <c r="V40" s="139"/>
      <c r="W40" s="140"/>
      <c r="X40" s="141"/>
      <c r="Y40" s="142"/>
      <c r="Z40" s="143"/>
      <c r="AA40" s="144"/>
      <c r="AB40" s="145"/>
      <c r="AC40" s="146"/>
      <c r="AD40" s="147"/>
      <c r="AF40" s="135">
        <f t="shared" ref="AF40:AR40" si="33">$I40*R40</f>
        <v>0</v>
      </c>
      <c r="AG40" s="136">
        <f t="shared" si="33"/>
        <v>0</v>
      </c>
      <c r="AH40" s="137">
        <f t="shared" si="33"/>
        <v>0</v>
      </c>
      <c r="AI40" s="138">
        <f t="shared" si="33"/>
        <v>0</v>
      </c>
      <c r="AJ40" s="139">
        <f t="shared" si="33"/>
        <v>0</v>
      </c>
      <c r="AK40" s="140">
        <f t="shared" si="33"/>
        <v>0</v>
      </c>
      <c r="AL40" s="141">
        <f t="shared" si="33"/>
        <v>0</v>
      </c>
      <c r="AM40" s="142">
        <f t="shared" si="33"/>
        <v>0</v>
      </c>
      <c r="AN40" s="143">
        <f t="shared" si="33"/>
        <v>0</v>
      </c>
      <c r="AO40" s="144">
        <f t="shared" si="33"/>
        <v>0</v>
      </c>
      <c r="AP40" s="145">
        <f t="shared" si="33"/>
        <v>0</v>
      </c>
      <c r="AQ40" s="146">
        <f t="shared" si="33"/>
        <v>0</v>
      </c>
      <c r="AR40" s="147">
        <f t="shared" si="33"/>
        <v>0</v>
      </c>
    </row>
    <row r="41" ht="15.75" customHeight="1">
      <c r="A41" s="161">
        <v>6320.0</v>
      </c>
      <c r="B41" s="162" t="s">
        <v>61</v>
      </c>
      <c r="C41" s="163" t="s">
        <v>70</v>
      </c>
      <c r="D41" s="8"/>
      <c r="E41" s="8"/>
      <c r="F41" s="9"/>
      <c r="G41" s="164"/>
      <c r="H41" s="172"/>
      <c r="I41" s="165">
        <v>5.0</v>
      </c>
      <c r="J41" s="173"/>
      <c r="K41" s="166">
        <f t="shared" si="2"/>
        <v>0</v>
      </c>
      <c r="L41" s="167"/>
      <c r="M41" s="168">
        <v>300.0</v>
      </c>
      <c r="N41" s="169">
        <f>ROUND(M41*'Exchange Rate'!$B$3,2)</f>
        <v>282</v>
      </c>
      <c r="O41" s="170"/>
      <c r="P41" s="171">
        <f t="shared" si="3"/>
        <v>0</v>
      </c>
      <c r="Q41" s="174"/>
      <c r="R41" s="135"/>
      <c r="S41" s="136"/>
      <c r="T41" s="137"/>
      <c r="U41" s="138"/>
      <c r="V41" s="139"/>
      <c r="W41" s="140"/>
      <c r="X41" s="141"/>
      <c r="Y41" s="142"/>
      <c r="Z41" s="143"/>
      <c r="AA41" s="144"/>
      <c r="AB41" s="145"/>
      <c r="AC41" s="146"/>
      <c r="AD41" s="147"/>
      <c r="AF41" s="135">
        <f t="shared" ref="AF41:AR41" si="34">$I41*R41</f>
        <v>0</v>
      </c>
      <c r="AG41" s="136">
        <f t="shared" si="34"/>
        <v>0</v>
      </c>
      <c r="AH41" s="137">
        <f t="shared" si="34"/>
        <v>0</v>
      </c>
      <c r="AI41" s="138">
        <f t="shared" si="34"/>
        <v>0</v>
      </c>
      <c r="AJ41" s="139">
        <f t="shared" si="34"/>
        <v>0</v>
      </c>
      <c r="AK41" s="140">
        <f t="shared" si="34"/>
        <v>0</v>
      </c>
      <c r="AL41" s="141">
        <f t="shared" si="34"/>
        <v>0</v>
      </c>
      <c r="AM41" s="142">
        <f t="shared" si="34"/>
        <v>0</v>
      </c>
      <c r="AN41" s="143">
        <f t="shared" si="34"/>
        <v>0</v>
      </c>
      <c r="AO41" s="144">
        <f t="shared" si="34"/>
        <v>0</v>
      </c>
      <c r="AP41" s="145">
        <f t="shared" si="34"/>
        <v>0</v>
      </c>
      <c r="AQ41" s="146">
        <f t="shared" si="34"/>
        <v>0</v>
      </c>
      <c r="AR41" s="147">
        <f t="shared" si="34"/>
        <v>0</v>
      </c>
    </row>
    <row r="42" ht="15.75" customHeight="1">
      <c r="A42" s="161">
        <v>6006.0</v>
      </c>
      <c r="B42" s="162" t="s">
        <v>61</v>
      </c>
      <c r="C42" s="163" t="s">
        <v>71</v>
      </c>
      <c r="D42" s="8"/>
      <c r="E42" s="8"/>
      <c r="F42" s="9"/>
      <c r="G42" s="164"/>
      <c r="H42" s="172"/>
      <c r="I42" s="165">
        <v>5.0</v>
      </c>
      <c r="J42" s="173"/>
      <c r="K42" s="166">
        <f t="shared" si="2"/>
        <v>0</v>
      </c>
      <c r="L42" s="167"/>
      <c r="M42" s="168">
        <v>259.0</v>
      </c>
      <c r="N42" s="169">
        <f>ROUND(M42*'Exchange Rate'!$B$3,2)</f>
        <v>243.46</v>
      </c>
      <c r="O42" s="170"/>
      <c r="P42" s="171">
        <f t="shared" si="3"/>
        <v>0</v>
      </c>
      <c r="Q42" s="174"/>
      <c r="R42" s="135"/>
      <c r="S42" s="136"/>
      <c r="T42" s="137"/>
      <c r="U42" s="138"/>
      <c r="V42" s="139"/>
      <c r="W42" s="140"/>
      <c r="X42" s="141"/>
      <c r="Y42" s="142"/>
      <c r="Z42" s="143"/>
      <c r="AA42" s="144"/>
      <c r="AB42" s="145"/>
      <c r="AC42" s="146"/>
      <c r="AD42" s="147"/>
      <c r="AF42" s="135">
        <f t="shared" ref="AF42:AR42" si="35">$I42*R42</f>
        <v>0</v>
      </c>
      <c r="AG42" s="136">
        <f t="shared" si="35"/>
        <v>0</v>
      </c>
      <c r="AH42" s="137">
        <f t="shared" si="35"/>
        <v>0</v>
      </c>
      <c r="AI42" s="138">
        <f t="shared" si="35"/>
        <v>0</v>
      </c>
      <c r="AJ42" s="139">
        <f t="shared" si="35"/>
        <v>0</v>
      </c>
      <c r="AK42" s="140">
        <f t="shared" si="35"/>
        <v>0</v>
      </c>
      <c r="AL42" s="141">
        <f t="shared" si="35"/>
        <v>0</v>
      </c>
      <c r="AM42" s="142">
        <f t="shared" si="35"/>
        <v>0</v>
      </c>
      <c r="AN42" s="143">
        <f t="shared" si="35"/>
        <v>0</v>
      </c>
      <c r="AO42" s="144">
        <f t="shared" si="35"/>
        <v>0</v>
      </c>
      <c r="AP42" s="145">
        <f t="shared" si="35"/>
        <v>0</v>
      </c>
      <c r="AQ42" s="146">
        <f t="shared" si="35"/>
        <v>0</v>
      </c>
      <c r="AR42" s="147">
        <f t="shared" si="35"/>
        <v>0</v>
      </c>
    </row>
    <row r="43" ht="15.75" customHeight="1">
      <c r="A43" s="161">
        <v>5975.0</v>
      </c>
      <c r="B43" s="162" t="s">
        <v>61</v>
      </c>
      <c r="C43" s="163" t="s">
        <v>72</v>
      </c>
      <c r="D43" s="8"/>
      <c r="E43" s="8"/>
      <c r="F43" s="9"/>
      <c r="G43" s="164"/>
      <c r="H43" s="172"/>
      <c r="I43" s="165">
        <v>5.0</v>
      </c>
      <c r="J43" s="173"/>
      <c r="K43" s="166">
        <f t="shared" si="2"/>
        <v>0</v>
      </c>
      <c r="L43" s="167"/>
      <c r="M43" s="168">
        <v>275.0</v>
      </c>
      <c r="N43" s="169">
        <f>ROUND(M43*'Exchange Rate'!$B$3,2)</f>
        <v>258.5</v>
      </c>
      <c r="O43" s="170"/>
      <c r="P43" s="171">
        <f t="shared" si="3"/>
        <v>0</v>
      </c>
      <c r="Q43" s="174"/>
      <c r="R43" s="135"/>
      <c r="S43" s="136"/>
      <c r="T43" s="137"/>
      <c r="U43" s="138"/>
      <c r="V43" s="139"/>
      <c r="W43" s="140"/>
      <c r="X43" s="141"/>
      <c r="Y43" s="142"/>
      <c r="Z43" s="143"/>
      <c r="AA43" s="144"/>
      <c r="AB43" s="145"/>
      <c r="AC43" s="146"/>
      <c r="AD43" s="147"/>
      <c r="AF43" s="135">
        <f t="shared" ref="AF43:AR43" si="36">$I43*R43</f>
        <v>0</v>
      </c>
      <c r="AG43" s="136">
        <f t="shared" si="36"/>
        <v>0</v>
      </c>
      <c r="AH43" s="137">
        <f t="shared" si="36"/>
        <v>0</v>
      </c>
      <c r="AI43" s="138">
        <f t="shared" si="36"/>
        <v>0</v>
      </c>
      <c r="AJ43" s="139">
        <f t="shared" si="36"/>
        <v>0</v>
      </c>
      <c r="AK43" s="140">
        <f t="shared" si="36"/>
        <v>0</v>
      </c>
      <c r="AL43" s="141">
        <f t="shared" si="36"/>
        <v>0</v>
      </c>
      <c r="AM43" s="142">
        <f t="shared" si="36"/>
        <v>0</v>
      </c>
      <c r="AN43" s="143">
        <f t="shared" si="36"/>
        <v>0</v>
      </c>
      <c r="AO43" s="144">
        <f t="shared" si="36"/>
        <v>0</v>
      </c>
      <c r="AP43" s="145">
        <f t="shared" si="36"/>
        <v>0</v>
      </c>
      <c r="AQ43" s="146">
        <f t="shared" si="36"/>
        <v>0</v>
      </c>
      <c r="AR43" s="147">
        <f t="shared" si="36"/>
        <v>0</v>
      </c>
    </row>
    <row r="44" ht="15.75" customHeight="1">
      <c r="A44" s="161">
        <v>6321.0</v>
      </c>
      <c r="B44" s="162" t="s">
        <v>73</v>
      </c>
      <c r="C44" s="163" t="s">
        <v>74</v>
      </c>
      <c r="D44" s="8"/>
      <c r="E44" s="8"/>
      <c r="F44" s="9"/>
      <c r="G44" s="164"/>
      <c r="H44" s="172"/>
      <c r="I44" s="165">
        <v>1.0</v>
      </c>
      <c r="J44" s="173"/>
      <c r="K44" s="166">
        <f t="shared" si="2"/>
        <v>0</v>
      </c>
      <c r="L44" s="167"/>
      <c r="M44" s="168">
        <v>80.0</v>
      </c>
      <c r="N44" s="169">
        <f>ROUND(M44*'Exchange Rate'!$B$3,2)</f>
        <v>75.2</v>
      </c>
      <c r="O44" s="170"/>
      <c r="P44" s="171">
        <f t="shared" si="3"/>
        <v>0</v>
      </c>
      <c r="Q44" s="174"/>
      <c r="R44" s="135"/>
      <c r="S44" s="136"/>
      <c r="T44" s="137"/>
      <c r="U44" s="138"/>
      <c r="V44" s="139"/>
      <c r="W44" s="140"/>
      <c r="X44" s="141"/>
      <c r="Y44" s="142"/>
      <c r="Z44" s="143"/>
      <c r="AA44" s="144"/>
      <c r="AB44" s="145"/>
      <c r="AC44" s="146"/>
      <c r="AD44" s="147"/>
      <c r="AF44" s="135">
        <f t="shared" ref="AF44:AR44" si="37">$I44*R44</f>
        <v>0</v>
      </c>
      <c r="AG44" s="136">
        <f t="shared" si="37"/>
        <v>0</v>
      </c>
      <c r="AH44" s="137">
        <f t="shared" si="37"/>
        <v>0</v>
      </c>
      <c r="AI44" s="138">
        <f t="shared" si="37"/>
        <v>0</v>
      </c>
      <c r="AJ44" s="139">
        <f t="shared" si="37"/>
        <v>0</v>
      </c>
      <c r="AK44" s="140">
        <f t="shared" si="37"/>
        <v>0</v>
      </c>
      <c r="AL44" s="141">
        <f t="shared" si="37"/>
        <v>0</v>
      </c>
      <c r="AM44" s="142">
        <f t="shared" si="37"/>
        <v>0</v>
      </c>
      <c r="AN44" s="143">
        <f t="shared" si="37"/>
        <v>0</v>
      </c>
      <c r="AO44" s="144">
        <f t="shared" si="37"/>
        <v>0</v>
      </c>
      <c r="AP44" s="145">
        <f t="shared" si="37"/>
        <v>0</v>
      </c>
      <c r="AQ44" s="146">
        <f t="shared" si="37"/>
        <v>0</v>
      </c>
      <c r="AR44" s="147">
        <f t="shared" si="37"/>
        <v>0</v>
      </c>
    </row>
    <row r="45" ht="15.75" customHeight="1">
      <c r="A45" s="175">
        <v>7010.0</v>
      </c>
      <c r="B45" s="176" t="s">
        <v>75</v>
      </c>
      <c r="C45" s="177" t="s">
        <v>63</v>
      </c>
      <c r="D45" s="8"/>
      <c r="E45" s="8"/>
      <c r="F45" s="9"/>
      <c r="G45" s="178"/>
      <c r="H45" s="179"/>
      <c r="I45" s="180">
        <v>10.0</v>
      </c>
      <c r="J45" s="181"/>
      <c r="K45" s="182">
        <f t="shared" si="2"/>
        <v>0</v>
      </c>
      <c r="L45" s="183"/>
      <c r="M45" s="184">
        <v>99.0</v>
      </c>
      <c r="N45" s="185">
        <f>ROUND(M45*'Exchange Rate'!$B$3,2)</f>
        <v>93.06</v>
      </c>
      <c r="O45" s="186"/>
      <c r="P45" s="187">
        <f t="shared" si="3"/>
        <v>0</v>
      </c>
      <c r="Q45" s="174"/>
      <c r="R45" s="135"/>
      <c r="S45" s="136"/>
      <c r="T45" s="137"/>
      <c r="U45" s="138"/>
      <c r="V45" s="139"/>
      <c r="W45" s="140"/>
      <c r="X45" s="141"/>
      <c r="Y45" s="142"/>
      <c r="Z45" s="143"/>
      <c r="AA45" s="144"/>
      <c r="AB45" s="145"/>
      <c r="AC45" s="146"/>
      <c r="AD45" s="147"/>
      <c r="AF45" s="135">
        <f t="shared" ref="AF45:AR45" si="38">$I45*R45</f>
        <v>0</v>
      </c>
      <c r="AG45" s="136">
        <f t="shared" si="38"/>
        <v>0</v>
      </c>
      <c r="AH45" s="137">
        <f t="shared" si="38"/>
        <v>0</v>
      </c>
      <c r="AI45" s="138">
        <f t="shared" si="38"/>
        <v>0</v>
      </c>
      <c r="AJ45" s="139">
        <f t="shared" si="38"/>
        <v>0</v>
      </c>
      <c r="AK45" s="140">
        <f t="shared" si="38"/>
        <v>0</v>
      </c>
      <c r="AL45" s="141">
        <f t="shared" si="38"/>
        <v>0</v>
      </c>
      <c r="AM45" s="142">
        <f t="shared" si="38"/>
        <v>0</v>
      </c>
      <c r="AN45" s="143">
        <f t="shared" si="38"/>
        <v>0</v>
      </c>
      <c r="AO45" s="144">
        <f t="shared" si="38"/>
        <v>0</v>
      </c>
      <c r="AP45" s="145">
        <f t="shared" si="38"/>
        <v>0</v>
      </c>
      <c r="AQ45" s="146">
        <f t="shared" si="38"/>
        <v>0</v>
      </c>
      <c r="AR45" s="147">
        <f t="shared" si="38"/>
        <v>0</v>
      </c>
    </row>
    <row r="46" ht="15.75" customHeight="1">
      <c r="A46" s="175">
        <v>7011.0</v>
      </c>
      <c r="B46" s="176" t="s">
        <v>75</v>
      </c>
      <c r="C46" s="177" t="s">
        <v>64</v>
      </c>
      <c r="D46" s="8"/>
      <c r="E46" s="8"/>
      <c r="F46" s="9"/>
      <c r="G46" s="178"/>
      <c r="H46" s="179"/>
      <c r="I46" s="180">
        <v>10.0</v>
      </c>
      <c r="J46" s="181"/>
      <c r="K46" s="182">
        <f t="shared" si="2"/>
        <v>0</v>
      </c>
      <c r="L46" s="183"/>
      <c r="M46" s="184">
        <v>215.0</v>
      </c>
      <c r="N46" s="185">
        <f>ROUND(M46*'Exchange Rate'!$B$3,2)</f>
        <v>202.1</v>
      </c>
      <c r="O46" s="186"/>
      <c r="P46" s="187">
        <f t="shared" si="3"/>
        <v>0</v>
      </c>
      <c r="Q46" s="174"/>
      <c r="R46" s="135"/>
      <c r="S46" s="136"/>
      <c r="T46" s="137"/>
      <c r="U46" s="138"/>
      <c r="V46" s="139"/>
      <c r="W46" s="140"/>
      <c r="X46" s="141"/>
      <c r="Y46" s="142"/>
      <c r="Z46" s="143"/>
      <c r="AA46" s="144"/>
      <c r="AB46" s="145"/>
      <c r="AC46" s="146"/>
      <c r="AD46" s="147"/>
      <c r="AF46" s="135">
        <f t="shared" ref="AF46:AR46" si="39">$I46*R46</f>
        <v>0</v>
      </c>
      <c r="AG46" s="136">
        <f t="shared" si="39"/>
        <v>0</v>
      </c>
      <c r="AH46" s="137">
        <f t="shared" si="39"/>
        <v>0</v>
      </c>
      <c r="AI46" s="138">
        <f t="shared" si="39"/>
        <v>0</v>
      </c>
      <c r="AJ46" s="139">
        <f t="shared" si="39"/>
        <v>0</v>
      </c>
      <c r="AK46" s="140">
        <f t="shared" si="39"/>
        <v>0</v>
      </c>
      <c r="AL46" s="141">
        <f t="shared" si="39"/>
        <v>0</v>
      </c>
      <c r="AM46" s="142">
        <f t="shared" si="39"/>
        <v>0</v>
      </c>
      <c r="AN46" s="143">
        <f t="shared" si="39"/>
        <v>0</v>
      </c>
      <c r="AO46" s="144">
        <f t="shared" si="39"/>
        <v>0</v>
      </c>
      <c r="AP46" s="145">
        <f t="shared" si="39"/>
        <v>0</v>
      </c>
      <c r="AQ46" s="146">
        <f t="shared" si="39"/>
        <v>0</v>
      </c>
      <c r="AR46" s="147">
        <f t="shared" si="39"/>
        <v>0</v>
      </c>
    </row>
    <row r="47" ht="15.75" customHeight="1">
      <c r="A47" s="175">
        <v>7081.0</v>
      </c>
      <c r="B47" s="176" t="s">
        <v>75</v>
      </c>
      <c r="C47" s="177" t="s">
        <v>65</v>
      </c>
      <c r="D47" s="8"/>
      <c r="E47" s="8"/>
      <c r="F47" s="9"/>
      <c r="G47" s="178"/>
      <c r="H47" s="179"/>
      <c r="I47" s="180">
        <v>10.0</v>
      </c>
      <c r="J47" s="181"/>
      <c r="K47" s="182">
        <f t="shared" si="2"/>
        <v>0</v>
      </c>
      <c r="L47" s="183"/>
      <c r="M47" s="184">
        <v>79.0</v>
      </c>
      <c r="N47" s="185">
        <f>ROUND(M47*'Exchange Rate'!$B$3,2)</f>
        <v>74.26</v>
      </c>
      <c r="O47" s="186"/>
      <c r="P47" s="187">
        <f t="shared" si="3"/>
        <v>0</v>
      </c>
      <c r="Q47" s="174"/>
      <c r="R47" s="135"/>
      <c r="S47" s="136"/>
      <c r="T47" s="137"/>
      <c r="U47" s="138"/>
      <c r="V47" s="139"/>
      <c r="W47" s="140"/>
      <c r="X47" s="141"/>
      <c r="Y47" s="142"/>
      <c r="Z47" s="143"/>
      <c r="AA47" s="144"/>
      <c r="AB47" s="145"/>
      <c r="AC47" s="146"/>
      <c r="AD47" s="147"/>
      <c r="AF47" s="135">
        <f t="shared" ref="AF47:AR47" si="40">$I47*R47</f>
        <v>0</v>
      </c>
      <c r="AG47" s="136">
        <f t="shared" si="40"/>
        <v>0</v>
      </c>
      <c r="AH47" s="137">
        <f t="shared" si="40"/>
        <v>0</v>
      </c>
      <c r="AI47" s="138">
        <f t="shared" si="40"/>
        <v>0</v>
      </c>
      <c r="AJ47" s="139">
        <f t="shared" si="40"/>
        <v>0</v>
      </c>
      <c r="AK47" s="140">
        <f t="shared" si="40"/>
        <v>0</v>
      </c>
      <c r="AL47" s="141">
        <f t="shared" si="40"/>
        <v>0</v>
      </c>
      <c r="AM47" s="142">
        <f t="shared" si="40"/>
        <v>0</v>
      </c>
      <c r="AN47" s="143">
        <f t="shared" si="40"/>
        <v>0</v>
      </c>
      <c r="AO47" s="144">
        <f t="shared" si="40"/>
        <v>0</v>
      </c>
      <c r="AP47" s="145">
        <f t="shared" si="40"/>
        <v>0</v>
      </c>
      <c r="AQ47" s="146">
        <f t="shared" si="40"/>
        <v>0</v>
      </c>
      <c r="AR47" s="147">
        <f t="shared" si="40"/>
        <v>0</v>
      </c>
    </row>
    <row r="48" ht="15.75" customHeight="1">
      <c r="A48" s="188">
        <v>6213.0</v>
      </c>
      <c r="B48" s="189" t="s">
        <v>76</v>
      </c>
      <c r="C48" s="190" t="s">
        <v>63</v>
      </c>
      <c r="D48" s="8"/>
      <c r="E48" s="8"/>
      <c r="F48" s="9"/>
      <c r="G48" s="191"/>
      <c r="H48" s="192"/>
      <c r="I48" s="193">
        <v>10.0</v>
      </c>
      <c r="J48" s="194"/>
      <c r="K48" s="195">
        <f t="shared" si="2"/>
        <v>0</v>
      </c>
      <c r="L48" s="196"/>
      <c r="M48" s="197">
        <v>169.0</v>
      </c>
      <c r="N48" s="198">
        <f>ROUND(M48*'Exchange Rate'!$B$3,2)</f>
        <v>158.86</v>
      </c>
      <c r="O48" s="199"/>
      <c r="P48" s="200">
        <f t="shared" si="3"/>
        <v>0</v>
      </c>
      <c r="Q48" s="174"/>
      <c r="R48" s="135"/>
      <c r="S48" s="136"/>
      <c r="T48" s="137"/>
      <c r="U48" s="138"/>
      <c r="V48" s="139"/>
      <c r="W48" s="140"/>
      <c r="X48" s="141"/>
      <c r="Y48" s="142"/>
      <c r="Z48" s="143"/>
      <c r="AA48" s="144"/>
      <c r="AB48" s="145"/>
      <c r="AC48" s="146"/>
      <c r="AD48" s="147"/>
      <c r="AF48" s="135">
        <f t="shared" ref="AF48:AR48" si="41">$I48*R48</f>
        <v>0</v>
      </c>
      <c r="AG48" s="136">
        <f t="shared" si="41"/>
        <v>0</v>
      </c>
      <c r="AH48" s="137">
        <f t="shared" si="41"/>
        <v>0</v>
      </c>
      <c r="AI48" s="138">
        <f t="shared" si="41"/>
        <v>0</v>
      </c>
      <c r="AJ48" s="139">
        <f t="shared" si="41"/>
        <v>0</v>
      </c>
      <c r="AK48" s="140">
        <f t="shared" si="41"/>
        <v>0</v>
      </c>
      <c r="AL48" s="141">
        <f t="shared" si="41"/>
        <v>0</v>
      </c>
      <c r="AM48" s="142">
        <f t="shared" si="41"/>
        <v>0</v>
      </c>
      <c r="AN48" s="143">
        <f t="shared" si="41"/>
        <v>0</v>
      </c>
      <c r="AO48" s="144">
        <f t="shared" si="41"/>
        <v>0</v>
      </c>
      <c r="AP48" s="145">
        <f t="shared" si="41"/>
        <v>0</v>
      </c>
      <c r="AQ48" s="146">
        <f t="shared" si="41"/>
        <v>0</v>
      </c>
      <c r="AR48" s="147">
        <f t="shared" si="41"/>
        <v>0</v>
      </c>
    </row>
    <row r="49" ht="15.75" customHeight="1">
      <c r="A49" s="188">
        <v>6214.0</v>
      </c>
      <c r="B49" s="189" t="s">
        <v>76</v>
      </c>
      <c r="C49" s="190" t="s">
        <v>64</v>
      </c>
      <c r="D49" s="8"/>
      <c r="E49" s="8"/>
      <c r="F49" s="9"/>
      <c r="G49" s="191"/>
      <c r="H49" s="192"/>
      <c r="I49" s="193">
        <v>10.0</v>
      </c>
      <c r="J49" s="194"/>
      <c r="K49" s="195">
        <f t="shared" si="2"/>
        <v>0</v>
      </c>
      <c r="L49" s="196"/>
      <c r="M49" s="201">
        <v>149.0</v>
      </c>
      <c r="N49" s="202">
        <f>ROUND(M49*'Exchange Rate'!$B$3,2)</f>
        <v>140.06</v>
      </c>
      <c r="O49" s="199"/>
      <c r="P49" s="200">
        <f t="shared" si="3"/>
        <v>0</v>
      </c>
      <c r="Q49" s="174"/>
      <c r="R49" s="135"/>
      <c r="S49" s="136"/>
      <c r="T49" s="137"/>
      <c r="U49" s="138"/>
      <c r="V49" s="139"/>
      <c r="W49" s="140"/>
      <c r="X49" s="141"/>
      <c r="Y49" s="142"/>
      <c r="Z49" s="143"/>
      <c r="AA49" s="144"/>
      <c r="AB49" s="145"/>
      <c r="AC49" s="146"/>
      <c r="AD49" s="147"/>
      <c r="AF49" s="135">
        <f t="shared" ref="AF49:AR49" si="42">$I49*R49</f>
        <v>0</v>
      </c>
      <c r="AG49" s="136">
        <f t="shared" si="42"/>
        <v>0</v>
      </c>
      <c r="AH49" s="137">
        <f t="shared" si="42"/>
        <v>0</v>
      </c>
      <c r="AI49" s="138">
        <f t="shared" si="42"/>
        <v>0</v>
      </c>
      <c r="AJ49" s="139">
        <f t="shared" si="42"/>
        <v>0</v>
      </c>
      <c r="AK49" s="140">
        <f t="shared" si="42"/>
        <v>0</v>
      </c>
      <c r="AL49" s="141">
        <f t="shared" si="42"/>
        <v>0</v>
      </c>
      <c r="AM49" s="142">
        <f t="shared" si="42"/>
        <v>0</v>
      </c>
      <c r="AN49" s="143">
        <f t="shared" si="42"/>
        <v>0</v>
      </c>
      <c r="AO49" s="144">
        <f t="shared" si="42"/>
        <v>0</v>
      </c>
      <c r="AP49" s="145">
        <f t="shared" si="42"/>
        <v>0</v>
      </c>
      <c r="AQ49" s="146">
        <f t="shared" si="42"/>
        <v>0</v>
      </c>
      <c r="AR49" s="147">
        <f t="shared" si="42"/>
        <v>0</v>
      </c>
    </row>
    <row r="50" ht="15.75" customHeight="1">
      <c r="A50" s="188">
        <v>6215.0</v>
      </c>
      <c r="B50" s="189" t="s">
        <v>76</v>
      </c>
      <c r="C50" s="190" t="s">
        <v>65</v>
      </c>
      <c r="D50" s="8"/>
      <c r="E50" s="8"/>
      <c r="F50" s="9"/>
      <c r="G50" s="191"/>
      <c r="H50" s="192"/>
      <c r="I50" s="193">
        <v>10.0</v>
      </c>
      <c r="J50" s="194"/>
      <c r="K50" s="195">
        <f t="shared" si="2"/>
        <v>0</v>
      </c>
      <c r="L50" s="196"/>
      <c r="M50" s="197">
        <v>179.0</v>
      </c>
      <c r="N50" s="198">
        <f>ROUND(M50*'Exchange Rate'!$B$3,2)</f>
        <v>168.26</v>
      </c>
      <c r="O50" s="199"/>
      <c r="P50" s="200">
        <f t="shared" si="3"/>
        <v>0</v>
      </c>
      <c r="Q50" s="174"/>
      <c r="R50" s="135"/>
      <c r="S50" s="136"/>
      <c r="T50" s="137"/>
      <c r="U50" s="138"/>
      <c r="V50" s="139"/>
      <c r="W50" s="140"/>
      <c r="X50" s="141"/>
      <c r="Y50" s="142"/>
      <c r="Z50" s="143"/>
      <c r="AA50" s="144"/>
      <c r="AB50" s="145"/>
      <c r="AC50" s="146"/>
      <c r="AD50" s="147"/>
      <c r="AF50" s="135">
        <f t="shared" ref="AF50:AR50" si="43">$I50*R50</f>
        <v>0</v>
      </c>
      <c r="AG50" s="136">
        <f t="shared" si="43"/>
        <v>0</v>
      </c>
      <c r="AH50" s="137">
        <f t="shared" si="43"/>
        <v>0</v>
      </c>
      <c r="AI50" s="138">
        <f t="shared" si="43"/>
        <v>0</v>
      </c>
      <c r="AJ50" s="139">
        <f t="shared" si="43"/>
        <v>0</v>
      </c>
      <c r="AK50" s="140">
        <f t="shared" si="43"/>
        <v>0</v>
      </c>
      <c r="AL50" s="141">
        <f t="shared" si="43"/>
        <v>0</v>
      </c>
      <c r="AM50" s="142">
        <f t="shared" si="43"/>
        <v>0</v>
      </c>
      <c r="AN50" s="143">
        <f t="shared" si="43"/>
        <v>0</v>
      </c>
      <c r="AO50" s="144">
        <f t="shared" si="43"/>
        <v>0</v>
      </c>
      <c r="AP50" s="145">
        <f t="shared" si="43"/>
        <v>0</v>
      </c>
      <c r="AQ50" s="146">
        <f t="shared" si="43"/>
        <v>0</v>
      </c>
      <c r="AR50" s="147">
        <f t="shared" si="43"/>
        <v>0</v>
      </c>
    </row>
    <row r="51" ht="15.75" customHeight="1">
      <c r="A51" s="188">
        <v>6222.0</v>
      </c>
      <c r="B51" s="189" t="s">
        <v>76</v>
      </c>
      <c r="C51" s="190" t="s">
        <v>66</v>
      </c>
      <c r="D51" s="8"/>
      <c r="E51" s="8"/>
      <c r="F51" s="9"/>
      <c r="G51" s="191"/>
      <c r="H51" s="192"/>
      <c r="I51" s="193">
        <v>10.0</v>
      </c>
      <c r="J51" s="194"/>
      <c r="K51" s="195">
        <f t="shared" si="2"/>
        <v>0</v>
      </c>
      <c r="L51" s="196"/>
      <c r="M51" s="197">
        <v>239.0</v>
      </c>
      <c r="N51" s="198">
        <f>ROUND(M51*'Exchange Rate'!$B$3,2)</f>
        <v>224.66</v>
      </c>
      <c r="O51" s="199"/>
      <c r="P51" s="200">
        <f t="shared" si="3"/>
        <v>0</v>
      </c>
      <c r="Q51" s="174"/>
      <c r="R51" s="135"/>
      <c r="S51" s="136"/>
      <c r="T51" s="137"/>
      <c r="U51" s="138"/>
      <c r="V51" s="139"/>
      <c r="W51" s="140"/>
      <c r="X51" s="141"/>
      <c r="Y51" s="142"/>
      <c r="Z51" s="143"/>
      <c r="AA51" s="144"/>
      <c r="AB51" s="145"/>
      <c r="AC51" s="146"/>
      <c r="AD51" s="147"/>
      <c r="AF51" s="135">
        <f t="shared" ref="AF51:AR51" si="44">$I51*R51</f>
        <v>0</v>
      </c>
      <c r="AG51" s="136">
        <f t="shared" si="44"/>
        <v>0</v>
      </c>
      <c r="AH51" s="137">
        <f t="shared" si="44"/>
        <v>0</v>
      </c>
      <c r="AI51" s="138">
        <f t="shared" si="44"/>
        <v>0</v>
      </c>
      <c r="AJ51" s="139">
        <f t="shared" si="44"/>
        <v>0</v>
      </c>
      <c r="AK51" s="140">
        <f t="shared" si="44"/>
        <v>0</v>
      </c>
      <c r="AL51" s="141">
        <f t="shared" si="44"/>
        <v>0</v>
      </c>
      <c r="AM51" s="142">
        <f t="shared" si="44"/>
        <v>0</v>
      </c>
      <c r="AN51" s="143">
        <f t="shared" si="44"/>
        <v>0</v>
      </c>
      <c r="AO51" s="144">
        <f t="shared" si="44"/>
        <v>0</v>
      </c>
      <c r="AP51" s="145">
        <f t="shared" si="44"/>
        <v>0</v>
      </c>
      <c r="AQ51" s="146">
        <f t="shared" si="44"/>
        <v>0</v>
      </c>
      <c r="AR51" s="147">
        <f t="shared" si="44"/>
        <v>0</v>
      </c>
    </row>
    <row r="52" ht="15.75" customHeight="1">
      <c r="A52" s="188">
        <v>6900.0</v>
      </c>
      <c r="B52" s="189" t="s">
        <v>76</v>
      </c>
      <c r="C52" s="190" t="s">
        <v>67</v>
      </c>
      <c r="D52" s="8"/>
      <c r="E52" s="8"/>
      <c r="F52" s="9"/>
      <c r="G52" s="191"/>
      <c r="H52" s="192"/>
      <c r="I52" s="193">
        <v>5.0</v>
      </c>
      <c r="J52" s="194"/>
      <c r="K52" s="195">
        <f t="shared" si="2"/>
        <v>0</v>
      </c>
      <c r="L52" s="196"/>
      <c r="M52" s="197">
        <v>89.0</v>
      </c>
      <c r="N52" s="198">
        <f>ROUND(M52*'Exchange Rate'!$B$3,2)</f>
        <v>83.66</v>
      </c>
      <c r="O52" s="199"/>
      <c r="P52" s="200">
        <f t="shared" si="3"/>
        <v>0</v>
      </c>
      <c r="Q52" s="174"/>
      <c r="R52" s="135"/>
      <c r="S52" s="136"/>
      <c r="T52" s="137"/>
      <c r="U52" s="138"/>
      <c r="V52" s="139"/>
      <c r="W52" s="140"/>
      <c r="X52" s="141"/>
      <c r="Y52" s="142"/>
      <c r="Z52" s="143"/>
      <c r="AA52" s="144"/>
      <c r="AB52" s="145"/>
      <c r="AC52" s="146"/>
      <c r="AD52" s="147"/>
      <c r="AF52" s="135">
        <f t="shared" ref="AF52:AR52" si="45">$I52*R52</f>
        <v>0</v>
      </c>
      <c r="AG52" s="136">
        <f t="shared" si="45"/>
        <v>0</v>
      </c>
      <c r="AH52" s="137">
        <f t="shared" si="45"/>
        <v>0</v>
      </c>
      <c r="AI52" s="138">
        <f t="shared" si="45"/>
        <v>0</v>
      </c>
      <c r="AJ52" s="139">
        <f t="shared" si="45"/>
        <v>0</v>
      </c>
      <c r="AK52" s="140">
        <f t="shared" si="45"/>
        <v>0</v>
      </c>
      <c r="AL52" s="141">
        <f t="shared" si="45"/>
        <v>0</v>
      </c>
      <c r="AM52" s="142">
        <f t="shared" si="45"/>
        <v>0</v>
      </c>
      <c r="AN52" s="143">
        <f t="shared" si="45"/>
        <v>0</v>
      </c>
      <c r="AO52" s="144">
        <f t="shared" si="45"/>
        <v>0</v>
      </c>
      <c r="AP52" s="145">
        <f t="shared" si="45"/>
        <v>0</v>
      </c>
      <c r="AQ52" s="146">
        <f t="shared" si="45"/>
        <v>0</v>
      </c>
      <c r="AR52" s="147">
        <f t="shared" si="45"/>
        <v>0</v>
      </c>
    </row>
    <row r="53" ht="15.75" customHeight="1">
      <c r="A53" s="188">
        <v>6904.0</v>
      </c>
      <c r="B53" s="189" t="s">
        <v>76</v>
      </c>
      <c r="C53" s="190" t="s">
        <v>68</v>
      </c>
      <c r="D53" s="8"/>
      <c r="E53" s="8"/>
      <c r="F53" s="9"/>
      <c r="G53" s="191"/>
      <c r="H53" s="192"/>
      <c r="I53" s="193">
        <v>5.0</v>
      </c>
      <c r="J53" s="194"/>
      <c r="K53" s="195">
        <f t="shared" si="2"/>
        <v>0</v>
      </c>
      <c r="L53" s="196"/>
      <c r="M53" s="197">
        <v>59.0</v>
      </c>
      <c r="N53" s="198">
        <f>ROUND(M53*'Exchange Rate'!$B$3,2)</f>
        <v>55.46</v>
      </c>
      <c r="O53" s="199"/>
      <c r="P53" s="200">
        <f t="shared" si="3"/>
        <v>0</v>
      </c>
      <c r="Q53" s="174"/>
      <c r="R53" s="135"/>
      <c r="S53" s="136"/>
      <c r="T53" s="137"/>
      <c r="U53" s="138"/>
      <c r="V53" s="139"/>
      <c r="W53" s="140"/>
      <c r="X53" s="141"/>
      <c r="Y53" s="142"/>
      <c r="Z53" s="143"/>
      <c r="AA53" s="144"/>
      <c r="AB53" s="145"/>
      <c r="AC53" s="146"/>
      <c r="AD53" s="147"/>
      <c r="AF53" s="135">
        <f t="shared" ref="AF53:AR53" si="46">$I53*R53</f>
        <v>0</v>
      </c>
      <c r="AG53" s="136">
        <f t="shared" si="46"/>
        <v>0</v>
      </c>
      <c r="AH53" s="137">
        <f t="shared" si="46"/>
        <v>0</v>
      </c>
      <c r="AI53" s="138">
        <f t="shared" si="46"/>
        <v>0</v>
      </c>
      <c r="AJ53" s="139">
        <f t="shared" si="46"/>
        <v>0</v>
      </c>
      <c r="AK53" s="140">
        <f t="shared" si="46"/>
        <v>0</v>
      </c>
      <c r="AL53" s="141">
        <f t="shared" si="46"/>
        <v>0</v>
      </c>
      <c r="AM53" s="142">
        <f t="shared" si="46"/>
        <v>0</v>
      </c>
      <c r="AN53" s="143">
        <f t="shared" si="46"/>
        <v>0</v>
      </c>
      <c r="AO53" s="144">
        <f t="shared" si="46"/>
        <v>0</v>
      </c>
      <c r="AP53" s="145">
        <f t="shared" si="46"/>
        <v>0</v>
      </c>
      <c r="AQ53" s="146">
        <f t="shared" si="46"/>
        <v>0</v>
      </c>
      <c r="AR53" s="147">
        <f t="shared" si="46"/>
        <v>0</v>
      </c>
    </row>
    <row r="54" ht="15.75" customHeight="1">
      <c r="A54" s="188">
        <v>6901.0</v>
      </c>
      <c r="B54" s="189" t="s">
        <v>76</v>
      </c>
      <c r="C54" s="190" t="s">
        <v>69</v>
      </c>
      <c r="D54" s="8"/>
      <c r="E54" s="8"/>
      <c r="F54" s="9"/>
      <c r="G54" s="191"/>
      <c r="H54" s="192"/>
      <c r="I54" s="193">
        <v>5.0</v>
      </c>
      <c r="J54" s="194"/>
      <c r="K54" s="195">
        <f t="shared" si="2"/>
        <v>0</v>
      </c>
      <c r="L54" s="196"/>
      <c r="M54" s="197">
        <v>54.0</v>
      </c>
      <c r="N54" s="198">
        <f>ROUND(M54*'Exchange Rate'!$B$3,2)</f>
        <v>50.76</v>
      </c>
      <c r="O54" s="199"/>
      <c r="P54" s="200">
        <f t="shared" si="3"/>
        <v>0</v>
      </c>
      <c r="Q54" s="174"/>
      <c r="R54" s="135"/>
      <c r="S54" s="136"/>
      <c r="T54" s="137"/>
      <c r="U54" s="138"/>
      <c r="V54" s="139"/>
      <c r="W54" s="140"/>
      <c r="X54" s="141"/>
      <c r="Y54" s="142"/>
      <c r="Z54" s="143"/>
      <c r="AA54" s="144"/>
      <c r="AB54" s="145"/>
      <c r="AC54" s="146"/>
      <c r="AD54" s="147"/>
      <c r="AF54" s="135">
        <f t="shared" ref="AF54:AR54" si="47">$I54*R54</f>
        <v>0</v>
      </c>
      <c r="AG54" s="136">
        <f t="shared" si="47"/>
        <v>0</v>
      </c>
      <c r="AH54" s="137">
        <f t="shared" si="47"/>
        <v>0</v>
      </c>
      <c r="AI54" s="138">
        <f t="shared" si="47"/>
        <v>0</v>
      </c>
      <c r="AJ54" s="139">
        <f t="shared" si="47"/>
        <v>0</v>
      </c>
      <c r="AK54" s="140">
        <f t="shared" si="47"/>
        <v>0</v>
      </c>
      <c r="AL54" s="141">
        <f t="shared" si="47"/>
        <v>0</v>
      </c>
      <c r="AM54" s="142">
        <f t="shared" si="47"/>
        <v>0</v>
      </c>
      <c r="AN54" s="143">
        <f t="shared" si="47"/>
        <v>0</v>
      </c>
      <c r="AO54" s="144">
        <f t="shared" si="47"/>
        <v>0</v>
      </c>
      <c r="AP54" s="145">
        <f t="shared" si="47"/>
        <v>0</v>
      </c>
      <c r="AQ54" s="146">
        <f t="shared" si="47"/>
        <v>0</v>
      </c>
      <c r="AR54" s="147">
        <f t="shared" si="47"/>
        <v>0</v>
      </c>
    </row>
    <row r="55" ht="15.75" customHeight="1">
      <c r="A55" s="188">
        <v>6898.0</v>
      </c>
      <c r="B55" s="189" t="s">
        <v>76</v>
      </c>
      <c r="C55" s="190" t="s">
        <v>70</v>
      </c>
      <c r="D55" s="8"/>
      <c r="E55" s="8"/>
      <c r="F55" s="9"/>
      <c r="G55" s="191"/>
      <c r="H55" s="192"/>
      <c r="I55" s="193">
        <v>5.0</v>
      </c>
      <c r="J55" s="194"/>
      <c r="K55" s="195">
        <f t="shared" si="2"/>
        <v>0</v>
      </c>
      <c r="L55" s="196"/>
      <c r="M55" s="197">
        <v>59.0</v>
      </c>
      <c r="N55" s="198">
        <f>ROUND(M55*'Exchange Rate'!$B$3,2)</f>
        <v>55.46</v>
      </c>
      <c r="O55" s="199"/>
      <c r="P55" s="200">
        <f t="shared" si="3"/>
        <v>0</v>
      </c>
      <c r="Q55" s="174"/>
      <c r="R55" s="135"/>
      <c r="S55" s="136"/>
      <c r="T55" s="137"/>
      <c r="U55" s="138"/>
      <c r="V55" s="139"/>
      <c r="W55" s="140"/>
      <c r="X55" s="141"/>
      <c r="Y55" s="142"/>
      <c r="Z55" s="143"/>
      <c r="AA55" s="144"/>
      <c r="AB55" s="145"/>
      <c r="AC55" s="146"/>
      <c r="AD55" s="147"/>
      <c r="AF55" s="135">
        <f t="shared" ref="AF55:AR55" si="48">$I55*R55</f>
        <v>0</v>
      </c>
      <c r="AG55" s="136">
        <f t="shared" si="48"/>
        <v>0</v>
      </c>
      <c r="AH55" s="137">
        <f t="shared" si="48"/>
        <v>0</v>
      </c>
      <c r="AI55" s="138">
        <f t="shared" si="48"/>
        <v>0</v>
      </c>
      <c r="AJ55" s="139">
        <f t="shared" si="48"/>
        <v>0</v>
      </c>
      <c r="AK55" s="140">
        <f t="shared" si="48"/>
        <v>0</v>
      </c>
      <c r="AL55" s="141">
        <f t="shared" si="48"/>
        <v>0</v>
      </c>
      <c r="AM55" s="142">
        <f t="shared" si="48"/>
        <v>0</v>
      </c>
      <c r="AN55" s="143">
        <f t="shared" si="48"/>
        <v>0</v>
      </c>
      <c r="AO55" s="144">
        <f t="shared" si="48"/>
        <v>0</v>
      </c>
      <c r="AP55" s="145">
        <f t="shared" si="48"/>
        <v>0</v>
      </c>
      <c r="AQ55" s="146">
        <f t="shared" si="48"/>
        <v>0</v>
      </c>
      <c r="AR55" s="147">
        <f t="shared" si="48"/>
        <v>0</v>
      </c>
    </row>
    <row r="56" ht="15.75" customHeight="1">
      <c r="A56" s="188">
        <v>6896.0</v>
      </c>
      <c r="B56" s="189" t="s">
        <v>76</v>
      </c>
      <c r="C56" s="190" t="s">
        <v>71</v>
      </c>
      <c r="D56" s="8"/>
      <c r="E56" s="8"/>
      <c r="F56" s="9"/>
      <c r="G56" s="191"/>
      <c r="H56" s="192"/>
      <c r="I56" s="193">
        <v>5.0</v>
      </c>
      <c r="J56" s="194"/>
      <c r="K56" s="195">
        <f t="shared" si="2"/>
        <v>0</v>
      </c>
      <c r="L56" s="196"/>
      <c r="M56" s="197">
        <v>54.0</v>
      </c>
      <c r="N56" s="198">
        <f>ROUND(M56*'Exchange Rate'!$B$3,2)</f>
        <v>50.76</v>
      </c>
      <c r="O56" s="199"/>
      <c r="P56" s="200">
        <f t="shared" si="3"/>
        <v>0</v>
      </c>
      <c r="Q56" s="174"/>
      <c r="R56" s="135"/>
      <c r="S56" s="136"/>
      <c r="T56" s="137"/>
      <c r="U56" s="138"/>
      <c r="V56" s="139"/>
      <c r="W56" s="140"/>
      <c r="X56" s="141"/>
      <c r="Y56" s="142"/>
      <c r="Z56" s="143"/>
      <c r="AA56" s="144"/>
      <c r="AB56" s="145"/>
      <c r="AC56" s="146"/>
      <c r="AD56" s="147"/>
      <c r="AF56" s="135">
        <f t="shared" ref="AF56:AR56" si="49">$I56*R56</f>
        <v>0</v>
      </c>
      <c r="AG56" s="136">
        <f t="shared" si="49"/>
        <v>0</v>
      </c>
      <c r="AH56" s="137">
        <f t="shared" si="49"/>
        <v>0</v>
      </c>
      <c r="AI56" s="138">
        <f t="shared" si="49"/>
        <v>0</v>
      </c>
      <c r="AJ56" s="139">
        <f t="shared" si="49"/>
        <v>0</v>
      </c>
      <c r="AK56" s="140">
        <f t="shared" si="49"/>
        <v>0</v>
      </c>
      <c r="AL56" s="141">
        <f t="shared" si="49"/>
        <v>0</v>
      </c>
      <c r="AM56" s="142">
        <f t="shared" si="49"/>
        <v>0</v>
      </c>
      <c r="AN56" s="143">
        <f t="shared" si="49"/>
        <v>0</v>
      </c>
      <c r="AO56" s="144">
        <f t="shared" si="49"/>
        <v>0</v>
      </c>
      <c r="AP56" s="145">
        <f t="shared" si="49"/>
        <v>0</v>
      </c>
      <c r="AQ56" s="146">
        <f t="shared" si="49"/>
        <v>0</v>
      </c>
      <c r="AR56" s="147">
        <f t="shared" si="49"/>
        <v>0</v>
      </c>
    </row>
    <row r="57" ht="15.75" customHeight="1">
      <c r="A57" s="188">
        <v>6894.0</v>
      </c>
      <c r="B57" s="189" t="s">
        <v>76</v>
      </c>
      <c r="C57" s="190" t="s">
        <v>72</v>
      </c>
      <c r="D57" s="8"/>
      <c r="E57" s="8"/>
      <c r="F57" s="9"/>
      <c r="G57" s="191"/>
      <c r="H57" s="192"/>
      <c r="I57" s="193">
        <v>10.0</v>
      </c>
      <c r="J57" s="194"/>
      <c r="K57" s="195">
        <f t="shared" si="2"/>
        <v>0</v>
      </c>
      <c r="L57" s="196"/>
      <c r="M57" s="197">
        <v>75.0</v>
      </c>
      <c r="N57" s="198">
        <f>ROUND(M57*'Exchange Rate'!$B$3,2)</f>
        <v>70.5</v>
      </c>
      <c r="O57" s="199"/>
      <c r="P57" s="200">
        <f t="shared" si="3"/>
        <v>0</v>
      </c>
      <c r="Q57" s="174"/>
      <c r="R57" s="135"/>
      <c r="S57" s="136"/>
      <c r="T57" s="137"/>
      <c r="U57" s="138"/>
      <c r="V57" s="139"/>
      <c r="W57" s="140"/>
      <c r="X57" s="141"/>
      <c r="Y57" s="142"/>
      <c r="Z57" s="143"/>
      <c r="AA57" s="144"/>
      <c r="AB57" s="145"/>
      <c r="AC57" s="146"/>
      <c r="AD57" s="147"/>
      <c r="AF57" s="135">
        <f t="shared" ref="AF57:AR57" si="50">$I57*R57</f>
        <v>0</v>
      </c>
      <c r="AG57" s="136">
        <f t="shared" si="50"/>
        <v>0</v>
      </c>
      <c r="AH57" s="137">
        <f t="shared" si="50"/>
        <v>0</v>
      </c>
      <c r="AI57" s="138">
        <f t="shared" si="50"/>
        <v>0</v>
      </c>
      <c r="AJ57" s="139">
        <f t="shared" si="50"/>
        <v>0</v>
      </c>
      <c r="AK57" s="140">
        <f t="shared" si="50"/>
        <v>0</v>
      </c>
      <c r="AL57" s="141">
        <f t="shared" si="50"/>
        <v>0</v>
      </c>
      <c r="AM57" s="142">
        <f t="shared" si="50"/>
        <v>0</v>
      </c>
      <c r="AN57" s="143">
        <f t="shared" si="50"/>
        <v>0</v>
      </c>
      <c r="AO57" s="144">
        <f t="shared" si="50"/>
        <v>0</v>
      </c>
      <c r="AP57" s="145">
        <f t="shared" si="50"/>
        <v>0</v>
      </c>
      <c r="AQ57" s="146">
        <f t="shared" si="50"/>
        <v>0</v>
      </c>
      <c r="AR57" s="147">
        <f t="shared" si="50"/>
        <v>0</v>
      </c>
    </row>
    <row r="58" ht="15.75" customHeight="1">
      <c r="A58" s="188">
        <v>6905.0</v>
      </c>
      <c r="B58" s="189" t="s">
        <v>76</v>
      </c>
      <c r="C58" s="190" t="s">
        <v>77</v>
      </c>
      <c r="D58" s="8"/>
      <c r="E58" s="8"/>
      <c r="F58" s="9"/>
      <c r="G58" s="191"/>
      <c r="H58" s="192"/>
      <c r="I58" s="193">
        <v>5.0</v>
      </c>
      <c r="J58" s="194"/>
      <c r="K58" s="195">
        <f t="shared" si="2"/>
        <v>0</v>
      </c>
      <c r="L58" s="196"/>
      <c r="M58" s="197">
        <v>69.0</v>
      </c>
      <c r="N58" s="198">
        <f>ROUND(M58*'Exchange Rate'!$B$3,2)</f>
        <v>64.86</v>
      </c>
      <c r="O58" s="199"/>
      <c r="P58" s="200">
        <f t="shared" si="3"/>
        <v>0</v>
      </c>
      <c r="Q58" s="174"/>
      <c r="R58" s="135"/>
      <c r="S58" s="136"/>
      <c r="T58" s="137"/>
      <c r="U58" s="138"/>
      <c r="V58" s="139"/>
      <c r="W58" s="140"/>
      <c r="X58" s="141"/>
      <c r="Y58" s="142"/>
      <c r="Z58" s="143"/>
      <c r="AA58" s="144"/>
      <c r="AB58" s="145"/>
      <c r="AC58" s="146"/>
      <c r="AD58" s="147"/>
      <c r="AF58" s="135">
        <f t="shared" ref="AF58:AR58" si="51">$I58*R58</f>
        <v>0</v>
      </c>
      <c r="AG58" s="136">
        <f t="shared" si="51"/>
        <v>0</v>
      </c>
      <c r="AH58" s="137">
        <f t="shared" si="51"/>
        <v>0</v>
      </c>
      <c r="AI58" s="138">
        <f t="shared" si="51"/>
        <v>0</v>
      </c>
      <c r="AJ58" s="139">
        <f t="shared" si="51"/>
        <v>0</v>
      </c>
      <c r="AK58" s="140">
        <f t="shared" si="51"/>
        <v>0</v>
      </c>
      <c r="AL58" s="141">
        <f t="shared" si="51"/>
        <v>0</v>
      </c>
      <c r="AM58" s="142">
        <f t="shared" si="51"/>
        <v>0</v>
      </c>
      <c r="AN58" s="143">
        <f t="shared" si="51"/>
        <v>0</v>
      </c>
      <c r="AO58" s="144">
        <f t="shared" si="51"/>
        <v>0</v>
      </c>
      <c r="AP58" s="145">
        <f t="shared" si="51"/>
        <v>0</v>
      </c>
      <c r="AQ58" s="146">
        <f t="shared" si="51"/>
        <v>0</v>
      </c>
      <c r="AR58" s="147">
        <f t="shared" si="51"/>
        <v>0</v>
      </c>
    </row>
    <row r="59" ht="15.75" customHeight="1">
      <c r="A59" s="188">
        <v>6893.0</v>
      </c>
      <c r="B59" s="189" t="s">
        <v>76</v>
      </c>
      <c r="C59" s="190" t="s">
        <v>78</v>
      </c>
      <c r="D59" s="8"/>
      <c r="E59" s="8"/>
      <c r="F59" s="9"/>
      <c r="G59" s="191"/>
      <c r="H59" s="192"/>
      <c r="I59" s="193">
        <v>5.0</v>
      </c>
      <c r="J59" s="194"/>
      <c r="K59" s="195">
        <f t="shared" si="2"/>
        <v>0</v>
      </c>
      <c r="L59" s="196"/>
      <c r="M59" s="197">
        <v>59.0</v>
      </c>
      <c r="N59" s="198">
        <f>ROUND(M59*'Exchange Rate'!$B$3,2)</f>
        <v>55.46</v>
      </c>
      <c r="O59" s="199"/>
      <c r="P59" s="200">
        <f t="shared" si="3"/>
        <v>0</v>
      </c>
      <c r="Q59" s="174"/>
      <c r="R59" s="135"/>
      <c r="S59" s="136"/>
      <c r="T59" s="137"/>
      <c r="U59" s="138"/>
      <c r="V59" s="139"/>
      <c r="W59" s="140"/>
      <c r="X59" s="141"/>
      <c r="Y59" s="142"/>
      <c r="Z59" s="143"/>
      <c r="AA59" s="144"/>
      <c r="AB59" s="145"/>
      <c r="AC59" s="146"/>
      <c r="AD59" s="147"/>
      <c r="AF59" s="135">
        <f t="shared" ref="AF59:AR59" si="52">$I59*R59</f>
        <v>0</v>
      </c>
      <c r="AG59" s="136">
        <f t="shared" si="52"/>
        <v>0</v>
      </c>
      <c r="AH59" s="137">
        <f t="shared" si="52"/>
        <v>0</v>
      </c>
      <c r="AI59" s="138">
        <f t="shared" si="52"/>
        <v>0</v>
      </c>
      <c r="AJ59" s="139">
        <f t="shared" si="52"/>
        <v>0</v>
      </c>
      <c r="AK59" s="140">
        <f t="shared" si="52"/>
        <v>0</v>
      </c>
      <c r="AL59" s="141">
        <f t="shared" si="52"/>
        <v>0</v>
      </c>
      <c r="AM59" s="142">
        <f t="shared" si="52"/>
        <v>0</v>
      </c>
      <c r="AN59" s="143">
        <f t="shared" si="52"/>
        <v>0</v>
      </c>
      <c r="AO59" s="144">
        <f t="shared" si="52"/>
        <v>0</v>
      </c>
      <c r="AP59" s="145">
        <f t="shared" si="52"/>
        <v>0</v>
      </c>
      <c r="AQ59" s="146">
        <f t="shared" si="52"/>
        <v>0</v>
      </c>
      <c r="AR59" s="147">
        <f t="shared" si="52"/>
        <v>0</v>
      </c>
    </row>
    <row r="60" ht="15.75" customHeight="1">
      <c r="A60" s="188">
        <v>6899.0</v>
      </c>
      <c r="B60" s="189" t="s">
        <v>76</v>
      </c>
      <c r="C60" s="190" t="s">
        <v>79</v>
      </c>
      <c r="D60" s="8"/>
      <c r="E60" s="8"/>
      <c r="F60" s="9"/>
      <c r="G60" s="191"/>
      <c r="H60" s="192"/>
      <c r="I60" s="193">
        <v>5.0</v>
      </c>
      <c r="J60" s="194"/>
      <c r="K60" s="195">
        <f t="shared" si="2"/>
        <v>0</v>
      </c>
      <c r="L60" s="196"/>
      <c r="M60" s="197">
        <v>43.0</v>
      </c>
      <c r="N60" s="198">
        <f>ROUND(M60*'Exchange Rate'!$B$3,2)</f>
        <v>40.42</v>
      </c>
      <c r="O60" s="199"/>
      <c r="P60" s="200">
        <f t="shared" si="3"/>
        <v>0</v>
      </c>
      <c r="Q60" s="174"/>
      <c r="R60" s="135"/>
      <c r="S60" s="136"/>
      <c r="T60" s="137"/>
      <c r="U60" s="138"/>
      <c r="V60" s="139"/>
      <c r="W60" s="140"/>
      <c r="X60" s="141"/>
      <c r="Y60" s="142"/>
      <c r="Z60" s="143"/>
      <c r="AA60" s="144"/>
      <c r="AB60" s="145"/>
      <c r="AC60" s="146"/>
      <c r="AD60" s="147"/>
      <c r="AF60" s="135">
        <f t="shared" ref="AF60:AR60" si="53">$I60*R60</f>
        <v>0</v>
      </c>
      <c r="AG60" s="136">
        <f t="shared" si="53"/>
        <v>0</v>
      </c>
      <c r="AH60" s="137">
        <f t="shared" si="53"/>
        <v>0</v>
      </c>
      <c r="AI60" s="138">
        <f t="shared" si="53"/>
        <v>0</v>
      </c>
      <c r="AJ60" s="139">
        <f t="shared" si="53"/>
        <v>0</v>
      </c>
      <c r="AK60" s="140">
        <f t="shared" si="53"/>
        <v>0</v>
      </c>
      <c r="AL60" s="141">
        <f t="shared" si="53"/>
        <v>0</v>
      </c>
      <c r="AM60" s="142">
        <f t="shared" si="53"/>
        <v>0</v>
      </c>
      <c r="AN60" s="143">
        <f t="shared" si="53"/>
        <v>0</v>
      </c>
      <c r="AO60" s="144">
        <f t="shared" si="53"/>
        <v>0</v>
      </c>
      <c r="AP60" s="145">
        <f t="shared" si="53"/>
        <v>0</v>
      </c>
      <c r="AQ60" s="146">
        <f t="shared" si="53"/>
        <v>0</v>
      </c>
      <c r="AR60" s="147">
        <f t="shared" si="53"/>
        <v>0</v>
      </c>
    </row>
    <row r="61" ht="15.75" customHeight="1">
      <c r="A61" s="188">
        <v>6897.0</v>
      </c>
      <c r="B61" s="189" t="s">
        <v>76</v>
      </c>
      <c r="C61" s="190" t="s">
        <v>80</v>
      </c>
      <c r="D61" s="8"/>
      <c r="E61" s="8"/>
      <c r="F61" s="9"/>
      <c r="G61" s="191"/>
      <c r="H61" s="192"/>
      <c r="I61" s="193">
        <v>5.0</v>
      </c>
      <c r="J61" s="194"/>
      <c r="K61" s="195">
        <f t="shared" si="2"/>
        <v>0</v>
      </c>
      <c r="L61" s="196"/>
      <c r="M61" s="197">
        <v>49.0</v>
      </c>
      <c r="N61" s="198">
        <f>ROUND(M61*'Exchange Rate'!$B$3,2)</f>
        <v>46.06</v>
      </c>
      <c r="O61" s="199"/>
      <c r="P61" s="200">
        <f t="shared" si="3"/>
        <v>0</v>
      </c>
      <c r="Q61" s="174"/>
      <c r="R61" s="135"/>
      <c r="S61" s="136"/>
      <c r="T61" s="137"/>
      <c r="U61" s="138"/>
      <c r="V61" s="139"/>
      <c r="W61" s="140"/>
      <c r="X61" s="141"/>
      <c r="Y61" s="142"/>
      <c r="Z61" s="143"/>
      <c r="AA61" s="144"/>
      <c r="AB61" s="145"/>
      <c r="AC61" s="146"/>
      <c r="AD61" s="147"/>
      <c r="AF61" s="135">
        <f t="shared" ref="AF61:AR61" si="54">$I61*R61</f>
        <v>0</v>
      </c>
      <c r="AG61" s="136">
        <f t="shared" si="54"/>
        <v>0</v>
      </c>
      <c r="AH61" s="137">
        <f t="shared" si="54"/>
        <v>0</v>
      </c>
      <c r="AI61" s="138">
        <f t="shared" si="54"/>
        <v>0</v>
      </c>
      <c r="AJ61" s="139">
        <f t="shared" si="54"/>
        <v>0</v>
      </c>
      <c r="AK61" s="140">
        <f t="shared" si="54"/>
        <v>0</v>
      </c>
      <c r="AL61" s="141">
        <f t="shared" si="54"/>
        <v>0</v>
      </c>
      <c r="AM61" s="142">
        <f t="shared" si="54"/>
        <v>0</v>
      </c>
      <c r="AN61" s="143">
        <f t="shared" si="54"/>
        <v>0</v>
      </c>
      <c r="AO61" s="144">
        <f t="shared" si="54"/>
        <v>0</v>
      </c>
      <c r="AP61" s="145">
        <f t="shared" si="54"/>
        <v>0</v>
      </c>
      <c r="AQ61" s="146">
        <f t="shared" si="54"/>
        <v>0</v>
      </c>
      <c r="AR61" s="147">
        <f t="shared" si="54"/>
        <v>0</v>
      </c>
    </row>
    <row r="62" ht="15.75" customHeight="1">
      <c r="A62" s="188">
        <v>6895.0</v>
      </c>
      <c r="B62" s="189" t="s">
        <v>76</v>
      </c>
      <c r="C62" s="190" t="s">
        <v>81</v>
      </c>
      <c r="D62" s="8"/>
      <c r="E62" s="8"/>
      <c r="F62" s="9"/>
      <c r="G62" s="191"/>
      <c r="H62" s="192"/>
      <c r="I62" s="193">
        <v>5.0</v>
      </c>
      <c r="J62" s="194"/>
      <c r="K62" s="195">
        <f t="shared" si="2"/>
        <v>0</v>
      </c>
      <c r="L62" s="196"/>
      <c r="M62" s="197">
        <v>43.0</v>
      </c>
      <c r="N62" s="198">
        <f>ROUND(M62*'Exchange Rate'!$B$3,2)</f>
        <v>40.42</v>
      </c>
      <c r="O62" s="199"/>
      <c r="P62" s="200">
        <f t="shared" si="3"/>
        <v>0</v>
      </c>
      <c r="Q62" s="174"/>
      <c r="R62" s="135"/>
      <c r="S62" s="136"/>
      <c r="T62" s="137"/>
      <c r="U62" s="138"/>
      <c r="V62" s="139"/>
      <c r="W62" s="140"/>
      <c r="X62" s="141"/>
      <c r="Y62" s="142"/>
      <c r="Z62" s="143"/>
      <c r="AA62" s="144"/>
      <c r="AB62" s="145"/>
      <c r="AC62" s="146"/>
      <c r="AD62" s="147"/>
      <c r="AF62" s="135">
        <f t="shared" ref="AF62:AR62" si="55">$I62*R62</f>
        <v>0</v>
      </c>
      <c r="AG62" s="136">
        <f t="shared" si="55"/>
        <v>0</v>
      </c>
      <c r="AH62" s="137">
        <f t="shared" si="55"/>
        <v>0</v>
      </c>
      <c r="AI62" s="138">
        <f t="shared" si="55"/>
        <v>0</v>
      </c>
      <c r="AJ62" s="139">
        <f t="shared" si="55"/>
        <v>0</v>
      </c>
      <c r="AK62" s="140">
        <f t="shared" si="55"/>
        <v>0</v>
      </c>
      <c r="AL62" s="141">
        <f t="shared" si="55"/>
        <v>0</v>
      </c>
      <c r="AM62" s="142">
        <f t="shared" si="55"/>
        <v>0</v>
      </c>
      <c r="AN62" s="143">
        <f t="shared" si="55"/>
        <v>0</v>
      </c>
      <c r="AO62" s="144">
        <f t="shared" si="55"/>
        <v>0</v>
      </c>
      <c r="AP62" s="145">
        <f t="shared" si="55"/>
        <v>0</v>
      </c>
      <c r="AQ62" s="146">
        <f t="shared" si="55"/>
        <v>0</v>
      </c>
      <c r="AR62" s="147">
        <f t="shared" si="55"/>
        <v>0</v>
      </c>
    </row>
    <row r="63" ht="15.75" customHeight="1">
      <c r="A63" s="188">
        <v>6903.0</v>
      </c>
      <c r="B63" s="189" t="s">
        <v>76</v>
      </c>
      <c r="C63" s="190" t="s">
        <v>82</v>
      </c>
      <c r="D63" s="8"/>
      <c r="E63" s="8"/>
      <c r="F63" s="9"/>
      <c r="G63" s="191"/>
      <c r="H63" s="192"/>
      <c r="I63" s="193">
        <v>5.0</v>
      </c>
      <c r="J63" s="194"/>
      <c r="K63" s="195">
        <f t="shared" si="2"/>
        <v>0</v>
      </c>
      <c r="L63" s="196"/>
      <c r="M63" s="197">
        <v>125.0</v>
      </c>
      <c r="N63" s="198">
        <f>ROUND(M63*'Exchange Rate'!$B$3,2)</f>
        <v>117.5</v>
      </c>
      <c r="O63" s="199"/>
      <c r="P63" s="200">
        <f t="shared" si="3"/>
        <v>0</v>
      </c>
      <c r="Q63" s="174"/>
      <c r="R63" s="135"/>
      <c r="S63" s="136"/>
      <c r="T63" s="137"/>
      <c r="U63" s="138"/>
      <c r="V63" s="139"/>
      <c r="W63" s="140"/>
      <c r="X63" s="141"/>
      <c r="Y63" s="142"/>
      <c r="Z63" s="143"/>
      <c r="AA63" s="144"/>
      <c r="AB63" s="145"/>
      <c r="AC63" s="146"/>
      <c r="AD63" s="147"/>
      <c r="AF63" s="135">
        <f t="shared" ref="AF63:AR63" si="56">$I63*R63</f>
        <v>0</v>
      </c>
      <c r="AG63" s="136">
        <f t="shared" si="56"/>
        <v>0</v>
      </c>
      <c r="AH63" s="137">
        <f t="shared" si="56"/>
        <v>0</v>
      </c>
      <c r="AI63" s="138">
        <f t="shared" si="56"/>
        <v>0</v>
      </c>
      <c r="AJ63" s="139">
        <f t="shared" si="56"/>
        <v>0</v>
      </c>
      <c r="AK63" s="140">
        <f t="shared" si="56"/>
        <v>0</v>
      </c>
      <c r="AL63" s="141">
        <f t="shared" si="56"/>
        <v>0</v>
      </c>
      <c r="AM63" s="142">
        <f t="shared" si="56"/>
        <v>0</v>
      </c>
      <c r="AN63" s="143">
        <f t="shared" si="56"/>
        <v>0</v>
      </c>
      <c r="AO63" s="144">
        <f t="shared" si="56"/>
        <v>0</v>
      </c>
      <c r="AP63" s="145">
        <f t="shared" si="56"/>
        <v>0</v>
      </c>
      <c r="AQ63" s="146">
        <f t="shared" si="56"/>
        <v>0</v>
      </c>
      <c r="AR63" s="147">
        <f t="shared" si="56"/>
        <v>0</v>
      </c>
    </row>
    <row r="64" ht="15.75" customHeight="1">
      <c r="A64" s="188">
        <v>6902.0</v>
      </c>
      <c r="B64" s="189" t="s">
        <v>76</v>
      </c>
      <c r="C64" s="190" t="s">
        <v>83</v>
      </c>
      <c r="D64" s="8"/>
      <c r="E64" s="8"/>
      <c r="F64" s="9"/>
      <c r="G64" s="191"/>
      <c r="H64" s="192"/>
      <c r="I64" s="193">
        <v>5.0</v>
      </c>
      <c r="J64" s="194"/>
      <c r="K64" s="195">
        <f t="shared" si="2"/>
        <v>0</v>
      </c>
      <c r="L64" s="196"/>
      <c r="M64" s="197">
        <v>119.0</v>
      </c>
      <c r="N64" s="198">
        <f>ROUND(M64*'Exchange Rate'!$B$3,2)</f>
        <v>111.86</v>
      </c>
      <c r="O64" s="199"/>
      <c r="P64" s="200">
        <f t="shared" si="3"/>
        <v>0</v>
      </c>
      <c r="Q64" s="174"/>
      <c r="R64" s="135"/>
      <c r="S64" s="136"/>
      <c r="T64" s="137"/>
      <c r="U64" s="138"/>
      <c r="V64" s="139"/>
      <c r="W64" s="140"/>
      <c r="X64" s="141"/>
      <c r="Y64" s="142"/>
      <c r="Z64" s="143"/>
      <c r="AA64" s="144"/>
      <c r="AB64" s="145"/>
      <c r="AC64" s="146"/>
      <c r="AD64" s="147"/>
      <c r="AF64" s="135">
        <f t="shared" ref="AF64:AR64" si="57">$I64*R64</f>
        <v>0</v>
      </c>
      <c r="AG64" s="136">
        <f t="shared" si="57"/>
        <v>0</v>
      </c>
      <c r="AH64" s="137">
        <f t="shared" si="57"/>
        <v>0</v>
      </c>
      <c r="AI64" s="138">
        <f t="shared" si="57"/>
        <v>0</v>
      </c>
      <c r="AJ64" s="139">
        <f t="shared" si="57"/>
        <v>0</v>
      </c>
      <c r="AK64" s="140">
        <f t="shared" si="57"/>
        <v>0</v>
      </c>
      <c r="AL64" s="141">
        <f t="shared" si="57"/>
        <v>0</v>
      </c>
      <c r="AM64" s="142">
        <f t="shared" si="57"/>
        <v>0</v>
      </c>
      <c r="AN64" s="143">
        <f t="shared" si="57"/>
        <v>0</v>
      </c>
      <c r="AO64" s="144">
        <f t="shared" si="57"/>
        <v>0</v>
      </c>
      <c r="AP64" s="145">
        <f t="shared" si="57"/>
        <v>0</v>
      </c>
      <c r="AQ64" s="146">
        <f t="shared" si="57"/>
        <v>0</v>
      </c>
      <c r="AR64" s="147">
        <f t="shared" si="57"/>
        <v>0</v>
      </c>
    </row>
    <row r="65" ht="15.75" customHeight="1">
      <c r="A65" s="188">
        <v>6908.0</v>
      </c>
      <c r="B65" s="189" t="s">
        <v>76</v>
      </c>
      <c r="C65" s="190" t="s">
        <v>84</v>
      </c>
      <c r="D65" s="8"/>
      <c r="E65" s="8"/>
      <c r="F65" s="9"/>
      <c r="G65" s="191"/>
      <c r="H65" s="192"/>
      <c r="I65" s="193">
        <v>5.0</v>
      </c>
      <c r="J65" s="194"/>
      <c r="K65" s="195">
        <f t="shared" si="2"/>
        <v>0</v>
      </c>
      <c r="L65" s="196"/>
      <c r="M65" s="197">
        <v>335.0</v>
      </c>
      <c r="N65" s="198">
        <f>ROUND(M65*'Exchange Rate'!$B$3,2)</f>
        <v>314.9</v>
      </c>
      <c r="O65" s="199"/>
      <c r="P65" s="200">
        <f t="shared" si="3"/>
        <v>0</v>
      </c>
      <c r="Q65" s="174"/>
      <c r="R65" s="135"/>
      <c r="S65" s="136"/>
      <c r="T65" s="137"/>
      <c r="U65" s="138"/>
      <c r="V65" s="139"/>
      <c r="W65" s="140"/>
      <c r="X65" s="141"/>
      <c r="Y65" s="142"/>
      <c r="Z65" s="143"/>
      <c r="AA65" s="144"/>
      <c r="AB65" s="145"/>
      <c r="AC65" s="146"/>
      <c r="AD65" s="147"/>
      <c r="AF65" s="135">
        <f t="shared" ref="AF65:AR65" si="58">$I65*R65</f>
        <v>0</v>
      </c>
      <c r="AG65" s="136">
        <f t="shared" si="58"/>
        <v>0</v>
      </c>
      <c r="AH65" s="137">
        <f t="shared" si="58"/>
        <v>0</v>
      </c>
      <c r="AI65" s="138">
        <f t="shared" si="58"/>
        <v>0</v>
      </c>
      <c r="AJ65" s="139">
        <f t="shared" si="58"/>
        <v>0</v>
      </c>
      <c r="AK65" s="140">
        <f t="shared" si="58"/>
        <v>0</v>
      </c>
      <c r="AL65" s="141">
        <f t="shared" si="58"/>
        <v>0</v>
      </c>
      <c r="AM65" s="142">
        <f t="shared" si="58"/>
        <v>0</v>
      </c>
      <c r="AN65" s="143">
        <f t="shared" si="58"/>
        <v>0</v>
      </c>
      <c r="AO65" s="144">
        <f t="shared" si="58"/>
        <v>0</v>
      </c>
      <c r="AP65" s="145">
        <f t="shared" si="58"/>
        <v>0</v>
      </c>
      <c r="AQ65" s="146">
        <f t="shared" si="58"/>
        <v>0</v>
      </c>
      <c r="AR65" s="147">
        <f t="shared" si="58"/>
        <v>0</v>
      </c>
    </row>
    <row r="66" ht="15.75" customHeight="1">
      <c r="A66" s="188">
        <v>6920.0</v>
      </c>
      <c r="B66" s="189" t="s">
        <v>76</v>
      </c>
      <c r="C66" s="190" t="s">
        <v>85</v>
      </c>
      <c r="D66" s="8"/>
      <c r="E66" s="8"/>
      <c r="F66" s="9"/>
      <c r="G66" s="191"/>
      <c r="H66" s="192"/>
      <c r="I66" s="193">
        <v>5.0</v>
      </c>
      <c r="J66" s="194"/>
      <c r="K66" s="195">
        <f t="shared" si="2"/>
        <v>0</v>
      </c>
      <c r="L66" s="196"/>
      <c r="M66" s="197">
        <v>69.0</v>
      </c>
      <c r="N66" s="198">
        <f>ROUND(M66*'Exchange Rate'!$B$3,2)</f>
        <v>64.86</v>
      </c>
      <c r="O66" s="199"/>
      <c r="P66" s="200">
        <f t="shared" si="3"/>
        <v>0</v>
      </c>
      <c r="Q66" s="174"/>
      <c r="R66" s="135"/>
      <c r="S66" s="136"/>
      <c r="T66" s="137"/>
      <c r="U66" s="138"/>
      <c r="V66" s="139"/>
      <c r="W66" s="140"/>
      <c r="X66" s="141"/>
      <c r="Y66" s="142"/>
      <c r="Z66" s="143"/>
      <c r="AA66" s="144"/>
      <c r="AB66" s="145"/>
      <c r="AC66" s="146"/>
      <c r="AD66" s="147"/>
      <c r="AF66" s="135">
        <f t="shared" ref="AF66:AR66" si="59">$I66*R66</f>
        <v>0</v>
      </c>
      <c r="AG66" s="136">
        <f t="shared" si="59"/>
        <v>0</v>
      </c>
      <c r="AH66" s="137">
        <f t="shared" si="59"/>
        <v>0</v>
      </c>
      <c r="AI66" s="138">
        <f t="shared" si="59"/>
        <v>0</v>
      </c>
      <c r="AJ66" s="139">
        <f t="shared" si="59"/>
        <v>0</v>
      </c>
      <c r="AK66" s="140">
        <f t="shared" si="59"/>
        <v>0</v>
      </c>
      <c r="AL66" s="141">
        <f t="shared" si="59"/>
        <v>0</v>
      </c>
      <c r="AM66" s="142">
        <f t="shared" si="59"/>
        <v>0</v>
      </c>
      <c r="AN66" s="143">
        <f t="shared" si="59"/>
        <v>0</v>
      </c>
      <c r="AO66" s="144">
        <f t="shared" si="59"/>
        <v>0</v>
      </c>
      <c r="AP66" s="145">
        <f t="shared" si="59"/>
        <v>0</v>
      </c>
      <c r="AQ66" s="146">
        <f t="shared" si="59"/>
        <v>0</v>
      </c>
      <c r="AR66" s="147">
        <f t="shared" si="59"/>
        <v>0</v>
      </c>
    </row>
    <row r="67" ht="15.75" customHeight="1">
      <c r="A67" s="188">
        <v>6921.0</v>
      </c>
      <c r="B67" s="189" t="s">
        <v>76</v>
      </c>
      <c r="C67" s="190" t="s">
        <v>86</v>
      </c>
      <c r="D67" s="8"/>
      <c r="E67" s="8"/>
      <c r="F67" s="9"/>
      <c r="G67" s="191"/>
      <c r="H67" s="192"/>
      <c r="I67" s="193">
        <v>5.0</v>
      </c>
      <c r="J67" s="194"/>
      <c r="K67" s="195">
        <f t="shared" si="2"/>
        <v>0</v>
      </c>
      <c r="L67" s="196"/>
      <c r="M67" s="197">
        <v>78.0</v>
      </c>
      <c r="N67" s="198">
        <f>ROUND(M67*'Exchange Rate'!$B$3,2)</f>
        <v>73.32</v>
      </c>
      <c r="O67" s="199"/>
      <c r="P67" s="200">
        <f t="shared" si="3"/>
        <v>0</v>
      </c>
      <c r="Q67" s="174"/>
      <c r="R67" s="135"/>
      <c r="S67" s="136"/>
      <c r="T67" s="137"/>
      <c r="U67" s="138"/>
      <c r="V67" s="139"/>
      <c r="W67" s="140"/>
      <c r="X67" s="141"/>
      <c r="Y67" s="142"/>
      <c r="Z67" s="143"/>
      <c r="AA67" s="144"/>
      <c r="AB67" s="145"/>
      <c r="AC67" s="146"/>
      <c r="AD67" s="147"/>
      <c r="AF67" s="135">
        <f t="shared" ref="AF67:AR67" si="60">$I67*R67</f>
        <v>0</v>
      </c>
      <c r="AG67" s="136">
        <f t="shared" si="60"/>
        <v>0</v>
      </c>
      <c r="AH67" s="137">
        <f t="shared" si="60"/>
        <v>0</v>
      </c>
      <c r="AI67" s="138">
        <f t="shared" si="60"/>
        <v>0</v>
      </c>
      <c r="AJ67" s="139">
        <f t="shared" si="60"/>
        <v>0</v>
      </c>
      <c r="AK67" s="140">
        <f t="shared" si="60"/>
        <v>0</v>
      </c>
      <c r="AL67" s="141">
        <f t="shared" si="60"/>
        <v>0</v>
      </c>
      <c r="AM67" s="142">
        <f t="shared" si="60"/>
        <v>0</v>
      </c>
      <c r="AN67" s="143">
        <f t="shared" si="60"/>
        <v>0</v>
      </c>
      <c r="AO67" s="144">
        <f t="shared" si="60"/>
        <v>0</v>
      </c>
      <c r="AP67" s="145">
        <f t="shared" si="60"/>
        <v>0</v>
      </c>
      <c r="AQ67" s="146">
        <f t="shared" si="60"/>
        <v>0</v>
      </c>
      <c r="AR67" s="147">
        <f t="shared" si="60"/>
        <v>0</v>
      </c>
    </row>
    <row r="68" ht="15.75" customHeight="1">
      <c r="A68" s="188">
        <v>6922.0</v>
      </c>
      <c r="B68" s="189" t="s">
        <v>76</v>
      </c>
      <c r="C68" s="190" t="s">
        <v>87</v>
      </c>
      <c r="D68" s="8"/>
      <c r="E68" s="8"/>
      <c r="F68" s="9"/>
      <c r="G68" s="191"/>
      <c r="H68" s="192"/>
      <c r="I68" s="193">
        <v>5.0</v>
      </c>
      <c r="J68" s="194"/>
      <c r="K68" s="195">
        <f t="shared" si="2"/>
        <v>0</v>
      </c>
      <c r="L68" s="196"/>
      <c r="M68" s="197">
        <v>79.0</v>
      </c>
      <c r="N68" s="198">
        <f>ROUND(M68*'Exchange Rate'!$B$3,2)</f>
        <v>74.26</v>
      </c>
      <c r="O68" s="199"/>
      <c r="P68" s="200">
        <f t="shared" si="3"/>
        <v>0</v>
      </c>
      <c r="Q68" s="174"/>
      <c r="R68" s="135"/>
      <c r="S68" s="136"/>
      <c r="T68" s="137"/>
      <c r="U68" s="138"/>
      <c r="V68" s="139"/>
      <c r="W68" s="140"/>
      <c r="X68" s="141"/>
      <c r="Y68" s="142"/>
      <c r="Z68" s="143"/>
      <c r="AA68" s="144"/>
      <c r="AB68" s="145"/>
      <c r="AC68" s="146"/>
      <c r="AD68" s="147"/>
      <c r="AF68" s="135">
        <f t="shared" ref="AF68:AR68" si="61">$I68*R68</f>
        <v>0</v>
      </c>
      <c r="AG68" s="136">
        <f t="shared" si="61"/>
        <v>0</v>
      </c>
      <c r="AH68" s="137">
        <f t="shared" si="61"/>
        <v>0</v>
      </c>
      <c r="AI68" s="138">
        <f t="shared" si="61"/>
        <v>0</v>
      </c>
      <c r="AJ68" s="139">
        <f t="shared" si="61"/>
        <v>0</v>
      </c>
      <c r="AK68" s="140">
        <f t="shared" si="61"/>
        <v>0</v>
      </c>
      <c r="AL68" s="141">
        <f t="shared" si="61"/>
        <v>0</v>
      </c>
      <c r="AM68" s="142">
        <f t="shared" si="61"/>
        <v>0</v>
      </c>
      <c r="AN68" s="143">
        <f t="shared" si="61"/>
        <v>0</v>
      </c>
      <c r="AO68" s="144">
        <f t="shared" si="61"/>
        <v>0</v>
      </c>
      <c r="AP68" s="145">
        <f t="shared" si="61"/>
        <v>0</v>
      </c>
      <c r="AQ68" s="146">
        <f t="shared" si="61"/>
        <v>0</v>
      </c>
      <c r="AR68" s="147">
        <f t="shared" si="61"/>
        <v>0</v>
      </c>
    </row>
    <row r="69" ht="15.75" customHeight="1">
      <c r="A69" s="203">
        <v>6432.0</v>
      </c>
      <c r="B69" s="204" t="s">
        <v>88</v>
      </c>
      <c r="C69" s="205" t="s">
        <v>63</v>
      </c>
      <c r="D69" s="8"/>
      <c r="E69" s="8"/>
      <c r="F69" s="9"/>
      <c r="G69" s="206"/>
      <c r="H69" s="207"/>
      <c r="I69" s="208">
        <v>5.0</v>
      </c>
      <c r="J69" s="209"/>
      <c r="K69" s="210">
        <f t="shared" si="2"/>
        <v>0</v>
      </c>
      <c r="L69" s="211"/>
      <c r="M69" s="212">
        <v>315.0</v>
      </c>
      <c r="N69" s="213">
        <f>ROUND(M69*'Exchange Rate'!$B$3,2)</f>
        <v>296.1</v>
      </c>
      <c r="O69" s="214"/>
      <c r="P69" s="215">
        <f t="shared" si="3"/>
        <v>0</v>
      </c>
      <c r="Q69" s="174"/>
      <c r="R69" s="135"/>
      <c r="S69" s="136"/>
      <c r="T69" s="137"/>
      <c r="U69" s="138"/>
      <c r="V69" s="139"/>
      <c r="W69" s="140"/>
      <c r="X69" s="141"/>
      <c r="Y69" s="142"/>
      <c r="Z69" s="143"/>
      <c r="AA69" s="144"/>
      <c r="AB69" s="145"/>
      <c r="AC69" s="146"/>
      <c r="AD69" s="147"/>
      <c r="AF69" s="135">
        <f t="shared" ref="AF69:AR69" si="62">$I69*R69</f>
        <v>0</v>
      </c>
      <c r="AG69" s="136">
        <f t="shared" si="62"/>
        <v>0</v>
      </c>
      <c r="AH69" s="137">
        <f t="shared" si="62"/>
        <v>0</v>
      </c>
      <c r="AI69" s="138">
        <f t="shared" si="62"/>
        <v>0</v>
      </c>
      <c r="AJ69" s="139">
        <f t="shared" si="62"/>
        <v>0</v>
      </c>
      <c r="AK69" s="140">
        <f t="shared" si="62"/>
        <v>0</v>
      </c>
      <c r="AL69" s="141">
        <f t="shared" si="62"/>
        <v>0</v>
      </c>
      <c r="AM69" s="142">
        <f t="shared" si="62"/>
        <v>0</v>
      </c>
      <c r="AN69" s="143">
        <f t="shared" si="62"/>
        <v>0</v>
      </c>
      <c r="AO69" s="144">
        <f t="shared" si="62"/>
        <v>0</v>
      </c>
      <c r="AP69" s="145">
        <f t="shared" si="62"/>
        <v>0</v>
      </c>
      <c r="AQ69" s="146">
        <f t="shared" si="62"/>
        <v>0</v>
      </c>
      <c r="AR69" s="147">
        <f t="shared" si="62"/>
        <v>0</v>
      </c>
    </row>
    <row r="70" ht="15.75" customHeight="1">
      <c r="A70" s="203">
        <v>6430.0</v>
      </c>
      <c r="B70" s="204" t="s">
        <v>88</v>
      </c>
      <c r="C70" s="205" t="s">
        <v>64</v>
      </c>
      <c r="D70" s="8"/>
      <c r="E70" s="8"/>
      <c r="F70" s="9"/>
      <c r="G70" s="206"/>
      <c r="H70" s="207"/>
      <c r="I70" s="208">
        <v>5.0</v>
      </c>
      <c r="J70" s="209"/>
      <c r="K70" s="210">
        <f t="shared" si="2"/>
        <v>0</v>
      </c>
      <c r="L70" s="211"/>
      <c r="M70" s="212">
        <v>339.0</v>
      </c>
      <c r="N70" s="213">
        <f>ROUND(M70*'Exchange Rate'!$B$3,2)</f>
        <v>318.66</v>
      </c>
      <c r="O70" s="214"/>
      <c r="P70" s="215">
        <f t="shared" si="3"/>
        <v>0</v>
      </c>
      <c r="Q70" s="174"/>
      <c r="R70" s="135"/>
      <c r="S70" s="136"/>
      <c r="T70" s="137"/>
      <c r="U70" s="138"/>
      <c r="V70" s="139"/>
      <c r="W70" s="140"/>
      <c r="X70" s="141"/>
      <c r="Y70" s="142"/>
      <c r="Z70" s="143"/>
      <c r="AA70" s="144"/>
      <c r="AB70" s="145"/>
      <c r="AC70" s="146"/>
      <c r="AD70" s="147"/>
      <c r="AF70" s="135">
        <f t="shared" ref="AF70:AR70" si="63">$I70*R70</f>
        <v>0</v>
      </c>
      <c r="AG70" s="136">
        <f t="shared" si="63"/>
        <v>0</v>
      </c>
      <c r="AH70" s="137">
        <f t="shared" si="63"/>
        <v>0</v>
      </c>
      <c r="AI70" s="138">
        <f t="shared" si="63"/>
        <v>0</v>
      </c>
      <c r="AJ70" s="139">
        <f t="shared" si="63"/>
        <v>0</v>
      </c>
      <c r="AK70" s="140">
        <f t="shared" si="63"/>
        <v>0</v>
      </c>
      <c r="AL70" s="141">
        <f t="shared" si="63"/>
        <v>0</v>
      </c>
      <c r="AM70" s="142">
        <f t="shared" si="63"/>
        <v>0</v>
      </c>
      <c r="AN70" s="143">
        <f t="shared" si="63"/>
        <v>0</v>
      </c>
      <c r="AO70" s="144">
        <f t="shared" si="63"/>
        <v>0</v>
      </c>
      <c r="AP70" s="145">
        <f t="shared" si="63"/>
        <v>0</v>
      </c>
      <c r="AQ70" s="146">
        <f t="shared" si="63"/>
        <v>0</v>
      </c>
      <c r="AR70" s="147">
        <f t="shared" si="63"/>
        <v>0</v>
      </c>
    </row>
    <row r="71" ht="15.75" customHeight="1">
      <c r="A71" s="216">
        <v>5859.0</v>
      </c>
      <c r="B71" s="217" t="s">
        <v>89</v>
      </c>
      <c r="C71" s="218" t="s">
        <v>90</v>
      </c>
      <c r="D71" s="8"/>
      <c r="E71" s="8"/>
      <c r="F71" s="9"/>
      <c r="G71" s="219"/>
      <c r="H71" s="220"/>
      <c r="I71" s="219">
        <v>10.0</v>
      </c>
      <c r="J71" s="221"/>
      <c r="K71" s="222">
        <f t="shared" si="2"/>
        <v>0</v>
      </c>
      <c r="L71" s="223"/>
      <c r="M71" s="224">
        <v>459.0</v>
      </c>
      <c r="N71" s="225">
        <f>ROUND(M71*'Exchange Rate'!$B$3,2)</f>
        <v>431.46</v>
      </c>
      <c r="O71" s="226"/>
      <c r="P71" s="227">
        <f t="shared" si="3"/>
        <v>0</v>
      </c>
      <c r="Q71" s="174"/>
      <c r="R71" s="135"/>
      <c r="S71" s="136"/>
      <c r="T71" s="137"/>
      <c r="U71" s="138"/>
      <c r="V71" s="139"/>
      <c r="W71" s="140"/>
      <c r="X71" s="141"/>
      <c r="Y71" s="142"/>
      <c r="Z71" s="143"/>
      <c r="AA71" s="144"/>
      <c r="AB71" s="145"/>
      <c r="AC71" s="146"/>
      <c r="AD71" s="147"/>
      <c r="AF71" s="135">
        <f t="shared" ref="AF71:AR71" si="64">$I71*R71</f>
        <v>0</v>
      </c>
      <c r="AG71" s="136">
        <f t="shared" si="64"/>
        <v>0</v>
      </c>
      <c r="AH71" s="137">
        <f t="shared" si="64"/>
        <v>0</v>
      </c>
      <c r="AI71" s="138">
        <f t="shared" si="64"/>
        <v>0</v>
      </c>
      <c r="AJ71" s="139">
        <f t="shared" si="64"/>
        <v>0</v>
      </c>
      <c r="AK71" s="140">
        <f t="shared" si="64"/>
        <v>0</v>
      </c>
      <c r="AL71" s="141">
        <f t="shared" si="64"/>
        <v>0</v>
      </c>
      <c r="AM71" s="142">
        <f t="shared" si="64"/>
        <v>0</v>
      </c>
      <c r="AN71" s="143">
        <f t="shared" si="64"/>
        <v>0</v>
      </c>
      <c r="AO71" s="144">
        <f t="shared" si="64"/>
        <v>0</v>
      </c>
      <c r="AP71" s="145">
        <f t="shared" si="64"/>
        <v>0</v>
      </c>
      <c r="AQ71" s="146">
        <f t="shared" si="64"/>
        <v>0</v>
      </c>
      <c r="AR71" s="147">
        <f t="shared" si="64"/>
        <v>0</v>
      </c>
    </row>
    <row r="72" ht="15.75" customHeight="1">
      <c r="A72" s="216">
        <v>5931.0</v>
      </c>
      <c r="B72" s="217" t="s">
        <v>89</v>
      </c>
      <c r="C72" s="228" t="s">
        <v>91</v>
      </c>
      <c r="D72" s="8"/>
      <c r="E72" s="8"/>
      <c r="F72" s="9"/>
      <c r="G72" s="229"/>
      <c r="H72" s="220"/>
      <c r="I72" s="219">
        <v>10.0</v>
      </c>
      <c r="J72" s="221"/>
      <c r="K72" s="222">
        <f t="shared" si="2"/>
        <v>0</v>
      </c>
      <c r="L72" s="223"/>
      <c r="M72" s="224">
        <v>475.0</v>
      </c>
      <c r="N72" s="225">
        <f>ROUND(M72*'Exchange Rate'!$B$3,2)</f>
        <v>446.5</v>
      </c>
      <c r="O72" s="226"/>
      <c r="P72" s="227">
        <f t="shared" si="3"/>
        <v>0</v>
      </c>
      <c r="Q72" s="174"/>
      <c r="R72" s="135"/>
      <c r="S72" s="136"/>
      <c r="T72" s="137"/>
      <c r="U72" s="138"/>
      <c r="V72" s="139"/>
      <c r="W72" s="140"/>
      <c r="X72" s="141"/>
      <c r="Y72" s="142"/>
      <c r="Z72" s="143"/>
      <c r="AA72" s="144"/>
      <c r="AB72" s="145"/>
      <c r="AC72" s="146"/>
      <c r="AD72" s="147"/>
      <c r="AF72" s="135">
        <f t="shared" ref="AF72:AR72" si="65">$I72*R72</f>
        <v>0</v>
      </c>
      <c r="AG72" s="136">
        <f t="shared" si="65"/>
        <v>0</v>
      </c>
      <c r="AH72" s="137">
        <f t="shared" si="65"/>
        <v>0</v>
      </c>
      <c r="AI72" s="138">
        <f t="shared" si="65"/>
        <v>0</v>
      </c>
      <c r="AJ72" s="139">
        <f t="shared" si="65"/>
        <v>0</v>
      </c>
      <c r="AK72" s="140">
        <f t="shared" si="65"/>
        <v>0</v>
      </c>
      <c r="AL72" s="141">
        <f t="shared" si="65"/>
        <v>0</v>
      </c>
      <c r="AM72" s="142">
        <f t="shared" si="65"/>
        <v>0</v>
      </c>
      <c r="AN72" s="143">
        <f t="shared" si="65"/>
        <v>0</v>
      </c>
      <c r="AO72" s="144">
        <f t="shared" si="65"/>
        <v>0</v>
      </c>
      <c r="AP72" s="145">
        <f t="shared" si="65"/>
        <v>0</v>
      </c>
      <c r="AQ72" s="146">
        <f t="shared" si="65"/>
        <v>0</v>
      </c>
      <c r="AR72" s="147">
        <f t="shared" si="65"/>
        <v>0</v>
      </c>
    </row>
    <row r="73" ht="15.75" customHeight="1">
      <c r="A73" s="216">
        <v>5937.0</v>
      </c>
      <c r="B73" s="217" t="s">
        <v>89</v>
      </c>
      <c r="C73" s="218" t="s">
        <v>63</v>
      </c>
      <c r="D73" s="8"/>
      <c r="E73" s="8"/>
      <c r="F73" s="9"/>
      <c r="G73" s="229"/>
      <c r="H73" s="220"/>
      <c r="I73" s="219">
        <v>10.0</v>
      </c>
      <c r="J73" s="221"/>
      <c r="K73" s="222">
        <f t="shared" si="2"/>
        <v>0</v>
      </c>
      <c r="L73" s="223"/>
      <c r="M73" s="224">
        <v>419.0</v>
      </c>
      <c r="N73" s="225">
        <f>ROUND(M73*'Exchange Rate'!$B$3,2)</f>
        <v>393.86</v>
      </c>
      <c r="O73" s="226"/>
      <c r="P73" s="227">
        <f t="shared" si="3"/>
        <v>0</v>
      </c>
      <c r="Q73" s="174"/>
      <c r="R73" s="135"/>
      <c r="S73" s="136"/>
      <c r="T73" s="137"/>
      <c r="U73" s="138"/>
      <c r="V73" s="139"/>
      <c r="W73" s="140"/>
      <c r="X73" s="141"/>
      <c r="Y73" s="142"/>
      <c r="Z73" s="143"/>
      <c r="AA73" s="144"/>
      <c r="AB73" s="145"/>
      <c r="AC73" s="146"/>
      <c r="AD73" s="147"/>
      <c r="AF73" s="135">
        <f t="shared" ref="AF73:AR73" si="66">$I73*R73</f>
        <v>0</v>
      </c>
      <c r="AG73" s="136">
        <f t="shared" si="66"/>
        <v>0</v>
      </c>
      <c r="AH73" s="137">
        <f t="shared" si="66"/>
        <v>0</v>
      </c>
      <c r="AI73" s="138">
        <f t="shared" si="66"/>
        <v>0</v>
      </c>
      <c r="AJ73" s="139">
        <f t="shared" si="66"/>
        <v>0</v>
      </c>
      <c r="AK73" s="140">
        <f t="shared" si="66"/>
        <v>0</v>
      </c>
      <c r="AL73" s="141">
        <f t="shared" si="66"/>
        <v>0</v>
      </c>
      <c r="AM73" s="142">
        <f t="shared" si="66"/>
        <v>0</v>
      </c>
      <c r="AN73" s="143">
        <f t="shared" si="66"/>
        <v>0</v>
      </c>
      <c r="AO73" s="144">
        <f t="shared" si="66"/>
        <v>0</v>
      </c>
      <c r="AP73" s="145">
        <f t="shared" si="66"/>
        <v>0</v>
      </c>
      <c r="AQ73" s="146">
        <f t="shared" si="66"/>
        <v>0</v>
      </c>
      <c r="AR73" s="147">
        <f t="shared" si="66"/>
        <v>0</v>
      </c>
    </row>
    <row r="74" ht="15.75" customHeight="1">
      <c r="A74" s="216">
        <v>6001.0</v>
      </c>
      <c r="B74" s="217" t="s">
        <v>89</v>
      </c>
      <c r="C74" s="218" t="s">
        <v>64</v>
      </c>
      <c r="D74" s="8"/>
      <c r="E74" s="8"/>
      <c r="F74" s="9"/>
      <c r="G74" s="229"/>
      <c r="H74" s="220"/>
      <c r="I74" s="219">
        <v>5.0</v>
      </c>
      <c r="J74" s="221"/>
      <c r="K74" s="222">
        <f t="shared" si="2"/>
        <v>0</v>
      </c>
      <c r="L74" s="223"/>
      <c r="M74" s="224">
        <v>339.0</v>
      </c>
      <c r="N74" s="225">
        <f>ROUND(M74*'Exchange Rate'!$B$3,2)</f>
        <v>318.66</v>
      </c>
      <c r="O74" s="226"/>
      <c r="P74" s="227">
        <f t="shared" si="3"/>
        <v>0</v>
      </c>
      <c r="Q74" s="174"/>
      <c r="R74" s="135"/>
      <c r="S74" s="136"/>
      <c r="T74" s="137"/>
      <c r="U74" s="138"/>
      <c r="V74" s="139"/>
      <c r="W74" s="140"/>
      <c r="X74" s="141"/>
      <c r="Y74" s="142"/>
      <c r="Z74" s="143"/>
      <c r="AA74" s="144"/>
      <c r="AB74" s="145"/>
      <c r="AC74" s="146"/>
      <c r="AD74" s="147"/>
      <c r="AF74" s="135">
        <f t="shared" ref="AF74:AR74" si="67">$I74*R74</f>
        <v>0</v>
      </c>
      <c r="AG74" s="136">
        <f t="shared" si="67"/>
        <v>0</v>
      </c>
      <c r="AH74" s="137">
        <f t="shared" si="67"/>
        <v>0</v>
      </c>
      <c r="AI74" s="138">
        <f t="shared" si="67"/>
        <v>0</v>
      </c>
      <c r="AJ74" s="139">
        <f t="shared" si="67"/>
        <v>0</v>
      </c>
      <c r="AK74" s="140">
        <f t="shared" si="67"/>
        <v>0</v>
      </c>
      <c r="AL74" s="141">
        <f t="shared" si="67"/>
        <v>0</v>
      </c>
      <c r="AM74" s="142">
        <f t="shared" si="67"/>
        <v>0</v>
      </c>
      <c r="AN74" s="143">
        <f t="shared" si="67"/>
        <v>0</v>
      </c>
      <c r="AO74" s="144">
        <f t="shared" si="67"/>
        <v>0</v>
      </c>
      <c r="AP74" s="145">
        <f t="shared" si="67"/>
        <v>0</v>
      </c>
      <c r="AQ74" s="146">
        <f t="shared" si="67"/>
        <v>0</v>
      </c>
      <c r="AR74" s="147">
        <f t="shared" si="67"/>
        <v>0</v>
      </c>
    </row>
    <row r="75" ht="15.75" customHeight="1">
      <c r="A75" s="216">
        <v>6002.0</v>
      </c>
      <c r="B75" s="217" t="s">
        <v>89</v>
      </c>
      <c r="C75" s="218" t="s">
        <v>65</v>
      </c>
      <c r="D75" s="8"/>
      <c r="E75" s="8"/>
      <c r="F75" s="9"/>
      <c r="G75" s="229"/>
      <c r="H75" s="220"/>
      <c r="I75" s="219">
        <v>5.0</v>
      </c>
      <c r="J75" s="221"/>
      <c r="K75" s="222">
        <f t="shared" si="2"/>
        <v>0</v>
      </c>
      <c r="L75" s="223"/>
      <c r="M75" s="224">
        <v>350.0</v>
      </c>
      <c r="N75" s="225">
        <f>ROUND(M75*'Exchange Rate'!$B$3,2)</f>
        <v>329</v>
      </c>
      <c r="O75" s="226"/>
      <c r="P75" s="227">
        <f t="shared" si="3"/>
        <v>0</v>
      </c>
      <c r="Q75" s="174"/>
      <c r="R75" s="135"/>
      <c r="S75" s="136"/>
      <c r="T75" s="137"/>
      <c r="U75" s="138"/>
      <c r="V75" s="139"/>
      <c r="W75" s="140"/>
      <c r="X75" s="141"/>
      <c r="Y75" s="142"/>
      <c r="Z75" s="143"/>
      <c r="AA75" s="144"/>
      <c r="AB75" s="145"/>
      <c r="AC75" s="146"/>
      <c r="AD75" s="147"/>
      <c r="AF75" s="135">
        <f t="shared" ref="AF75:AR75" si="68">$I75*R75</f>
        <v>0</v>
      </c>
      <c r="AG75" s="136">
        <f t="shared" si="68"/>
        <v>0</v>
      </c>
      <c r="AH75" s="137">
        <f t="shared" si="68"/>
        <v>0</v>
      </c>
      <c r="AI75" s="138">
        <f t="shared" si="68"/>
        <v>0</v>
      </c>
      <c r="AJ75" s="139">
        <f t="shared" si="68"/>
        <v>0</v>
      </c>
      <c r="AK75" s="140">
        <f t="shared" si="68"/>
        <v>0</v>
      </c>
      <c r="AL75" s="141">
        <f t="shared" si="68"/>
        <v>0</v>
      </c>
      <c r="AM75" s="142">
        <f t="shared" si="68"/>
        <v>0</v>
      </c>
      <c r="AN75" s="143">
        <f t="shared" si="68"/>
        <v>0</v>
      </c>
      <c r="AO75" s="144">
        <f t="shared" si="68"/>
        <v>0</v>
      </c>
      <c r="AP75" s="145">
        <f t="shared" si="68"/>
        <v>0</v>
      </c>
      <c r="AQ75" s="146">
        <f t="shared" si="68"/>
        <v>0</v>
      </c>
      <c r="AR75" s="147">
        <f t="shared" si="68"/>
        <v>0</v>
      </c>
    </row>
    <row r="76" ht="15.75" customHeight="1">
      <c r="A76" s="216">
        <v>6229.0</v>
      </c>
      <c r="B76" s="217" t="s">
        <v>89</v>
      </c>
      <c r="C76" s="218" t="s">
        <v>66</v>
      </c>
      <c r="D76" s="8"/>
      <c r="E76" s="8"/>
      <c r="F76" s="9"/>
      <c r="G76" s="229"/>
      <c r="H76" s="220"/>
      <c r="I76" s="219">
        <v>5.0</v>
      </c>
      <c r="J76" s="221"/>
      <c r="K76" s="222">
        <f t="shared" si="2"/>
        <v>0</v>
      </c>
      <c r="L76" s="223"/>
      <c r="M76" s="224">
        <v>494.0</v>
      </c>
      <c r="N76" s="225">
        <f>ROUND(M76*'Exchange Rate'!$B$3,2)</f>
        <v>464.36</v>
      </c>
      <c r="O76" s="226"/>
      <c r="P76" s="227">
        <f t="shared" si="3"/>
        <v>0</v>
      </c>
      <c r="Q76" s="174"/>
      <c r="R76" s="135"/>
      <c r="S76" s="136"/>
      <c r="T76" s="137"/>
      <c r="U76" s="138"/>
      <c r="V76" s="139"/>
      <c r="W76" s="140"/>
      <c r="X76" s="141"/>
      <c r="Y76" s="142"/>
      <c r="Z76" s="143"/>
      <c r="AA76" s="144"/>
      <c r="AB76" s="145"/>
      <c r="AC76" s="146"/>
      <c r="AD76" s="147"/>
      <c r="AF76" s="135">
        <f t="shared" ref="AF76:AR76" si="69">$I76*R76</f>
        <v>0</v>
      </c>
      <c r="AG76" s="136">
        <f t="shared" si="69"/>
        <v>0</v>
      </c>
      <c r="AH76" s="137">
        <f t="shared" si="69"/>
        <v>0</v>
      </c>
      <c r="AI76" s="138">
        <f t="shared" si="69"/>
        <v>0</v>
      </c>
      <c r="AJ76" s="139">
        <f t="shared" si="69"/>
        <v>0</v>
      </c>
      <c r="AK76" s="140">
        <f t="shared" si="69"/>
        <v>0</v>
      </c>
      <c r="AL76" s="141">
        <f t="shared" si="69"/>
        <v>0</v>
      </c>
      <c r="AM76" s="142">
        <f t="shared" si="69"/>
        <v>0</v>
      </c>
      <c r="AN76" s="143">
        <f t="shared" si="69"/>
        <v>0</v>
      </c>
      <c r="AO76" s="144">
        <f t="shared" si="69"/>
        <v>0</v>
      </c>
      <c r="AP76" s="145">
        <f t="shared" si="69"/>
        <v>0</v>
      </c>
      <c r="AQ76" s="146">
        <f t="shared" si="69"/>
        <v>0</v>
      </c>
      <c r="AR76" s="147">
        <f t="shared" si="69"/>
        <v>0</v>
      </c>
    </row>
    <row r="77" ht="15.75" customHeight="1">
      <c r="A77" s="216">
        <v>6227.0</v>
      </c>
      <c r="B77" s="217" t="s">
        <v>89</v>
      </c>
      <c r="C77" s="218" t="s">
        <v>67</v>
      </c>
      <c r="D77" s="8"/>
      <c r="E77" s="8"/>
      <c r="F77" s="9"/>
      <c r="G77" s="229"/>
      <c r="H77" s="220"/>
      <c r="I77" s="219">
        <v>5.0</v>
      </c>
      <c r="J77" s="221"/>
      <c r="K77" s="222">
        <f t="shared" si="2"/>
        <v>0</v>
      </c>
      <c r="L77" s="223"/>
      <c r="M77" s="224">
        <v>429.0</v>
      </c>
      <c r="N77" s="225">
        <f>ROUND(M77*'Exchange Rate'!$B$3,2)</f>
        <v>403.26</v>
      </c>
      <c r="O77" s="226"/>
      <c r="P77" s="227">
        <f t="shared" si="3"/>
        <v>0</v>
      </c>
      <c r="Q77" s="174"/>
      <c r="R77" s="135"/>
      <c r="S77" s="136"/>
      <c r="T77" s="137"/>
      <c r="U77" s="138"/>
      <c r="V77" s="139"/>
      <c r="W77" s="140"/>
      <c r="X77" s="141"/>
      <c r="Y77" s="142"/>
      <c r="Z77" s="143"/>
      <c r="AA77" s="144"/>
      <c r="AB77" s="145"/>
      <c r="AC77" s="146"/>
      <c r="AD77" s="147"/>
      <c r="AF77" s="135">
        <f t="shared" ref="AF77:AR77" si="70">$I77*R77</f>
        <v>0</v>
      </c>
      <c r="AG77" s="136">
        <f t="shared" si="70"/>
        <v>0</v>
      </c>
      <c r="AH77" s="137">
        <f t="shared" si="70"/>
        <v>0</v>
      </c>
      <c r="AI77" s="138">
        <f t="shared" si="70"/>
        <v>0</v>
      </c>
      <c r="AJ77" s="139">
        <f t="shared" si="70"/>
        <v>0</v>
      </c>
      <c r="AK77" s="140">
        <f t="shared" si="70"/>
        <v>0</v>
      </c>
      <c r="AL77" s="141">
        <f t="shared" si="70"/>
        <v>0</v>
      </c>
      <c r="AM77" s="142">
        <f t="shared" si="70"/>
        <v>0</v>
      </c>
      <c r="AN77" s="143">
        <f t="shared" si="70"/>
        <v>0</v>
      </c>
      <c r="AO77" s="144">
        <f t="shared" si="70"/>
        <v>0</v>
      </c>
      <c r="AP77" s="145">
        <f t="shared" si="70"/>
        <v>0</v>
      </c>
      <c r="AQ77" s="146">
        <f t="shared" si="70"/>
        <v>0</v>
      </c>
      <c r="AR77" s="147">
        <f t="shared" si="70"/>
        <v>0</v>
      </c>
    </row>
    <row r="78" ht="15.75" customHeight="1">
      <c r="A78" s="216">
        <v>6228.0</v>
      </c>
      <c r="B78" s="217" t="s">
        <v>89</v>
      </c>
      <c r="C78" s="218" t="s">
        <v>68</v>
      </c>
      <c r="D78" s="8"/>
      <c r="E78" s="8"/>
      <c r="F78" s="9"/>
      <c r="G78" s="229"/>
      <c r="H78" s="220"/>
      <c r="I78" s="219">
        <v>5.0</v>
      </c>
      <c r="J78" s="221"/>
      <c r="K78" s="222">
        <f t="shared" si="2"/>
        <v>0</v>
      </c>
      <c r="L78" s="223"/>
      <c r="M78" s="224">
        <v>389.0</v>
      </c>
      <c r="N78" s="225">
        <f>ROUND(M78*'Exchange Rate'!$B$3,2)</f>
        <v>365.66</v>
      </c>
      <c r="O78" s="226"/>
      <c r="P78" s="227">
        <f t="shared" si="3"/>
        <v>0</v>
      </c>
      <c r="Q78" s="174"/>
      <c r="R78" s="135"/>
      <c r="S78" s="136"/>
      <c r="T78" s="137"/>
      <c r="U78" s="138"/>
      <c r="V78" s="139"/>
      <c r="W78" s="140"/>
      <c r="X78" s="141"/>
      <c r="Y78" s="142"/>
      <c r="Z78" s="143"/>
      <c r="AA78" s="144"/>
      <c r="AB78" s="145"/>
      <c r="AC78" s="146"/>
      <c r="AD78" s="147"/>
      <c r="AF78" s="135">
        <f t="shared" ref="AF78:AR78" si="71">$I78*R78</f>
        <v>0</v>
      </c>
      <c r="AG78" s="136">
        <f t="shared" si="71"/>
        <v>0</v>
      </c>
      <c r="AH78" s="137">
        <f t="shared" si="71"/>
        <v>0</v>
      </c>
      <c r="AI78" s="138">
        <f t="shared" si="71"/>
        <v>0</v>
      </c>
      <c r="AJ78" s="139">
        <f t="shared" si="71"/>
        <v>0</v>
      </c>
      <c r="AK78" s="140">
        <f t="shared" si="71"/>
        <v>0</v>
      </c>
      <c r="AL78" s="141">
        <f t="shared" si="71"/>
        <v>0</v>
      </c>
      <c r="AM78" s="142">
        <f t="shared" si="71"/>
        <v>0</v>
      </c>
      <c r="AN78" s="143">
        <f t="shared" si="71"/>
        <v>0</v>
      </c>
      <c r="AO78" s="144">
        <f t="shared" si="71"/>
        <v>0</v>
      </c>
      <c r="AP78" s="145">
        <f t="shared" si="71"/>
        <v>0</v>
      </c>
      <c r="AQ78" s="146">
        <f t="shared" si="71"/>
        <v>0</v>
      </c>
      <c r="AR78" s="147">
        <f t="shared" si="71"/>
        <v>0</v>
      </c>
    </row>
    <row r="79" ht="15.75" customHeight="1">
      <c r="A79" s="216">
        <v>6223.0</v>
      </c>
      <c r="B79" s="217" t="s">
        <v>89</v>
      </c>
      <c r="C79" s="218" t="s">
        <v>69</v>
      </c>
      <c r="D79" s="8"/>
      <c r="E79" s="8"/>
      <c r="F79" s="9"/>
      <c r="G79" s="229"/>
      <c r="H79" s="220"/>
      <c r="I79" s="219">
        <v>5.0</v>
      </c>
      <c r="J79" s="221"/>
      <c r="K79" s="222">
        <f t="shared" si="2"/>
        <v>0</v>
      </c>
      <c r="L79" s="223"/>
      <c r="M79" s="224">
        <v>489.0</v>
      </c>
      <c r="N79" s="225">
        <f>ROUND(M79*'Exchange Rate'!$B$3,2)</f>
        <v>459.66</v>
      </c>
      <c r="O79" s="226"/>
      <c r="P79" s="227">
        <f t="shared" si="3"/>
        <v>0</v>
      </c>
      <c r="Q79" s="174"/>
      <c r="R79" s="135"/>
      <c r="S79" s="136"/>
      <c r="T79" s="137"/>
      <c r="U79" s="138"/>
      <c r="V79" s="139"/>
      <c r="W79" s="140"/>
      <c r="X79" s="141"/>
      <c r="Y79" s="142"/>
      <c r="Z79" s="143"/>
      <c r="AA79" s="144"/>
      <c r="AB79" s="145"/>
      <c r="AC79" s="146"/>
      <c r="AD79" s="147"/>
      <c r="AF79" s="135">
        <f t="shared" ref="AF79:AR79" si="72">$I79*R79</f>
        <v>0</v>
      </c>
      <c r="AG79" s="136">
        <f t="shared" si="72"/>
        <v>0</v>
      </c>
      <c r="AH79" s="137">
        <f t="shared" si="72"/>
        <v>0</v>
      </c>
      <c r="AI79" s="138">
        <f t="shared" si="72"/>
        <v>0</v>
      </c>
      <c r="AJ79" s="139">
        <f t="shared" si="72"/>
        <v>0</v>
      </c>
      <c r="AK79" s="140">
        <f t="shared" si="72"/>
        <v>0</v>
      </c>
      <c r="AL79" s="141">
        <f t="shared" si="72"/>
        <v>0</v>
      </c>
      <c r="AM79" s="142">
        <f t="shared" si="72"/>
        <v>0</v>
      </c>
      <c r="AN79" s="143">
        <f t="shared" si="72"/>
        <v>0</v>
      </c>
      <c r="AO79" s="144">
        <f t="shared" si="72"/>
        <v>0</v>
      </c>
      <c r="AP79" s="145">
        <f t="shared" si="72"/>
        <v>0</v>
      </c>
      <c r="AQ79" s="146">
        <f t="shared" si="72"/>
        <v>0</v>
      </c>
      <c r="AR79" s="147">
        <f t="shared" si="72"/>
        <v>0</v>
      </c>
    </row>
    <row r="80" ht="15.75" customHeight="1">
      <c r="A80" s="216">
        <v>6431.0</v>
      </c>
      <c r="B80" s="217" t="s">
        <v>89</v>
      </c>
      <c r="C80" s="218" t="s">
        <v>70</v>
      </c>
      <c r="D80" s="8"/>
      <c r="E80" s="8"/>
      <c r="F80" s="9"/>
      <c r="G80" s="229"/>
      <c r="H80" s="220"/>
      <c r="I80" s="219">
        <v>5.0</v>
      </c>
      <c r="J80" s="221"/>
      <c r="K80" s="222">
        <f t="shared" si="2"/>
        <v>0</v>
      </c>
      <c r="L80" s="223"/>
      <c r="M80" s="224">
        <v>279.0</v>
      </c>
      <c r="N80" s="225">
        <f>ROUND(M80*'Exchange Rate'!$B$3,2)</f>
        <v>262.26</v>
      </c>
      <c r="O80" s="226"/>
      <c r="P80" s="227">
        <f t="shared" si="3"/>
        <v>0</v>
      </c>
      <c r="Q80" s="174"/>
      <c r="R80" s="135"/>
      <c r="S80" s="136"/>
      <c r="T80" s="137"/>
      <c r="U80" s="138"/>
      <c r="V80" s="139"/>
      <c r="W80" s="140"/>
      <c r="X80" s="141"/>
      <c r="Y80" s="142"/>
      <c r="Z80" s="143"/>
      <c r="AA80" s="144"/>
      <c r="AB80" s="145"/>
      <c r="AC80" s="146"/>
      <c r="AD80" s="147"/>
      <c r="AF80" s="135">
        <f t="shared" ref="AF80:AR80" si="73">$I80*R80</f>
        <v>0</v>
      </c>
      <c r="AG80" s="136">
        <f t="shared" si="73"/>
        <v>0</v>
      </c>
      <c r="AH80" s="137">
        <f t="shared" si="73"/>
        <v>0</v>
      </c>
      <c r="AI80" s="138">
        <f t="shared" si="73"/>
        <v>0</v>
      </c>
      <c r="AJ80" s="139">
        <f t="shared" si="73"/>
        <v>0</v>
      </c>
      <c r="AK80" s="140">
        <f t="shared" si="73"/>
        <v>0</v>
      </c>
      <c r="AL80" s="141">
        <f t="shared" si="73"/>
        <v>0</v>
      </c>
      <c r="AM80" s="142">
        <f t="shared" si="73"/>
        <v>0</v>
      </c>
      <c r="AN80" s="143">
        <f t="shared" si="73"/>
        <v>0</v>
      </c>
      <c r="AO80" s="144">
        <f t="shared" si="73"/>
        <v>0</v>
      </c>
      <c r="AP80" s="145">
        <f t="shared" si="73"/>
        <v>0</v>
      </c>
      <c r="AQ80" s="146">
        <f t="shared" si="73"/>
        <v>0</v>
      </c>
      <c r="AR80" s="147">
        <f t="shared" si="73"/>
        <v>0</v>
      </c>
    </row>
    <row r="81" ht="15.75" customHeight="1">
      <c r="A81" s="216">
        <v>6429.0</v>
      </c>
      <c r="B81" s="217" t="s">
        <v>89</v>
      </c>
      <c r="C81" s="218" t="s">
        <v>71</v>
      </c>
      <c r="D81" s="8"/>
      <c r="E81" s="8"/>
      <c r="F81" s="9"/>
      <c r="G81" s="229"/>
      <c r="H81" s="220"/>
      <c r="I81" s="219">
        <v>3.0</v>
      </c>
      <c r="J81" s="221"/>
      <c r="K81" s="222">
        <f t="shared" si="2"/>
        <v>0</v>
      </c>
      <c r="L81" s="223"/>
      <c r="M81" s="224">
        <v>349.0</v>
      </c>
      <c r="N81" s="225">
        <f>ROUND(M81*'Exchange Rate'!$B$3,2)</f>
        <v>328.06</v>
      </c>
      <c r="O81" s="226"/>
      <c r="P81" s="227">
        <f t="shared" si="3"/>
        <v>0</v>
      </c>
      <c r="Q81" s="174"/>
      <c r="R81" s="135"/>
      <c r="S81" s="136"/>
      <c r="T81" s="137"/>
      <c r="U81" s="138"/>
      <c r="V81" s="139"/>
      <c r="W81" s="140"/>
      <c r="X81" s="141"/>
      <c r="Y81" s="142"/>
      <c r="Z81" s="143"/>
      <c r="AA81" s="144"/>
      <c r="AB81" s="145"/>
      <c r="AC81" s="146"/>
      <c r="AD81" s="147"/>
      <c r="AF81" s="135">
        <f t="shared" ref="AF81:AR81" si="74">$I81*R81</f>
        <v>0</v>
      </c>
      <c r="AG81" s="136">
        <f t="shared" si="74"/>
        <v>0</v>
      </c>
      <c r="AH81" s="137">
        <f t="shared" si="74"/>
        <v>0</v>
      </c>
      <c r="AI81" s="138">
        <f t="shared" si="74"/>
        <v>0</v>
      </c>
      <c r="AJ81" s="139">
        <f t="shared" si="74"/>
        <v>0</v>
      </c>
      <c r="AK81" s="140">
        <f t="shared" si="74"/>
        <v>0</v>
      </c>
      <c r="AL81" s="141">
        <f t="shared" si="74"/>
        <v>0</v>
      </c>
      <c r="AM81" s="142">
        <f t="shared" si="74"/>
        <v>0</v>
      </c>
      <c r="AN81" s="143">
        <f t="shared" si="74"/>
        <v>0</v>
      </c>
      <c r="AO81" s="144">
        <f t="shared" si="74"/>
        <v>0</v>
      </c>
      <c r="AP81" s="145">
        <f t="shared" si="74"/>
        <v>0</v>
      </c>
      <c r="AQ81" s="146">
        <f t="shared" si="74"/>
        <v>0</v>
      </c>
      <c r="AR81" s="147">
        <f t="shared" si="74"/>
        <v>0</v>
      </c>
    </row>
    <row r="82" ht="15.75" customHeight="1">
      <c r="A82" s="230">
        <v>6910.0</v>
      </c>
      <c r="B82" s="231" t="s">
        <v>92</v>
      </c>
      <c r="C82" s="232" t="s">
        <v>93</v>
      </c>
      <c r="D82" s="8"/>
      <c r="E82" s="8"/>
      <c r="F82" s="9"/>
      <c r="G82" s="233"/>
      <c r="H82" s="234"/>
      <c r="I82" s="235">
        <v>1.0</v>
      </c>
      <c r="J82" s="236"/>
      <c r="K82" s="237">
        <f t="shared" si="2"/>
        <v>0</v>
      </c>
      <c r="L82" s="238"/>
      <c r="M82" s="239">
        <v>439.0</v>
      </c>
      <c r="N82" s="240">
        <f>ROUND(M82*'Exchange Rate'!$B$3,2)</f>
        <v>412.66</v>
      </c>
      <c r="O82" s="241"/>
      <c r="P82" s="242">
        <f t="shared" si="3"/>
        <v>0</v>
      </c>
      <c r="Q82" s="174"/>
      <c r="R82" s="135"/>
      <c r="S82" s="136"/>
      <c r="T82" s="137"/>
      <c r="U82" s="138"/>
      <c r="V82" s="139"/>
      <c r="W82" s="140"/>
      <c r="X82" s="141"/>
      <c r="Y82" s="142"/>
      <c r="Z82" s="143"/>
      <c r="AA82" s="144"/>
      <c r="AB82" s="145"/>
      <c r="AC82" s="146"/>
      <c r="AD82" s="147"/>
      <c r="AF82" s="135">
        <f t="shared" ref="AF82:AR82" si="75">$I82*R82</f>
        <v>0</v>
      </c>
      <c r="AG82" s="136">
        <f t="shared" si="75"/>
        <v>0</v>
      </c>
      <c r="AH82" s="137">
        <f t="shared" si="75"/>
        <v>0</v>
      </c>
      <c r="AI82" s="138">
        <f t="shared" si="75"/>
        <v>0</v>
      </c>
      <c r="AJ82" s="139">
        <f t="shared" si="75"/>
        <v>0</v>
      </c>
      <c r="AK82" s="140">
        <f t="shared" si="75"/>
        <v>0</v>
      </c>
      <c r="AL82" s="141">
        <f t="shared" si="75"/>
        <v>0</v>
      </c>
      <c r="AM82" s="142">
        <f t="shared" si="75"/>
        <v>0</v>
      </c>
      <c r="AN82" s="143">
        <f t="shared" si="75"/>
        <v>0</v>
      </c>
      <c r="AO82" s="144">
        <f t="shared" si="75"/>
        <v>0</v>
      </c>
      <c r="AP82" s="145">
        <f t="shared" si="75"/>
        <v>0</v>
      </c>
      <c r="AQ82" s="146">
        <f t="shared" si="75"/>
        <v>0</v>
      </c>
      <c r="AR82" s="147">
        <f t="shared" si="75"/>
        <v>0</v>
      </c>
    </row>
    <row r="83" ht="15.75" customHeight="1">
      <c r="A83" s="230">
        <v>6890.0</v>
      </c>
      <c r="B83" s="231" t="s">
        <v>92</v>
      </c>
      <c r="C83" s="232" t="s">
        <v>94</v>
      </c>
      <c r="D83" s="8"/>
      <c r="E83" s="8"/>
      <c r="F83" s="9"/>
      <c r="G83" s="233"/>
      <c r="H83" s="234"/>
      <c r="I83" s="235">
        <v>1.0</v>
      </c>
      <c r="J83" s="236"/>
      <c r="K83" s="237">
        <f t="shared" si="2"/>
        <v>0</v>
      </c>
      <c r="L83" s="238"/>
      <c r="M83" s="239">
        <v>425.0</v>
      </c>
      <c r="N83" s="240">
        <f>ROUND(M83*'Exchange Rate'!$B$3,2)</f>
        <v>399.5</v>
      </c>
      <c r="O83" s="241"/>
      <c r="P83" s="242">
        <f t="shared" si="3"/>
        <v>0</v>
      </c>
      <c r="Q83" s="174"/>
      <c r="R83" s="135"/>
      <c r="S83" s="136"/>
      <c r="T83" s="137"/>
      <c r="U83" s="138"/>
      <c r="V83" s="139"/>
      <c r="W83" s="140"/>
      <c r="X83" s="141"/>
      <c r="Y83" s="142"/>
      <c r="Z83" s="143"/>
      <c r="AA83" s="144"/>
      <c r="AB83" s="145"/>
      <c r="AC83" s="146"/>
      <c r="AD83" s="147"/>
      <c r="AF83" s="135">
        <f t="shared" ref="AF83:AR83" si="76">$I83*R83</f>
        <v>0</v>
      </c>
      <c r="AG83" s="136">
        <f t="shared" si="76"/>
        <v>0</v>
      </c>
      <c r="AH83" s="137">
        <f t="shared" si="76"/>
        <v>0</v>
      </c>
      <c r="AI83" s="138">
        <f t="shared" si="76"/>
        <v>0</v>
      </c>
      <c r="AJ83" s="139">
        <f t="shared" si="76"/>
        <v>0</v>
      </c>
      <c r="AK83" s="140">
        <f t="shared" si="76"/>
        <v>0</v>
      </c>
      <c r="AL83" s="141">
        <f t="shared" si="76"/>
        <v>0</v>
      </c>
      <c r="AM83" s="142">
        <f t="shared" si="76"/>
        <v>0</v>
      </c>
      <c r="AN83" s="143">
        <f t="shared" si="76"/>
        <v>0</v>
      </c>
      <c r="AO83" s="144">
        <f t="shared" si="76"/>
        <v>0</v>
      </c>
      <c r="AP83" s="145">
        <f t="shared" si="76"/>
        <v>0</v>
      </c>
      <c r="AQ83" s="146">
        <f t="shared" si="76"/>
        <v>0</v>
      </c>
      <c r="AR83" s="147">
        <f t="shared" si="76"/>
        <v>0</v>
      </c>
    </row>
    <row r="84" ht="15.75" customHeight="1">
      <c r="A84" s="230">
        <v>6891.0</v>
      </c>
      <c r="B84" s="231" t="s">
        <v>92</v>
      </c>
      <c r="C84" s="232" t="s">
        <v>95</v>
      </c>
      <c r="D84" s="8"/>
      <c r="E84" s="8"/>
      <c r="F84" s="9"/>
      <c r="G84" s="233"/>
      <c r="H84" s="234"/>
      <c r="I84" s="235">
        <v>1.0</v>
      </c>
      <c r="J84" s="236"/>
      <c r="K84" s="237">
        <f t="shared" si="2"/>
        <v>0</v>
      </c>
      <c r="L84" s="238"/>
      <c r="M84" s="239">
        <v>389.0</v>
      </c>
      <c r="N84" s="240">
        <f>ROUND(M84*'Exchange Rate'!$B$3,2)</f>
        <v>365.66</v>
      </c>
      <c r="O84" s="241"/>
      <c r="P84" s="242">
        <f t="shared" si="3"/>
        <v>0</v>
      </c>
      <c r="Q84" s="174"/>
      <c r="R84" s="135"/>
      <c r="S84" s="136"/>
      <c r="T84" s="137"/>
      <c r="U84" s="138"/>
      <c r="V84" s="139"/>
      <c r="W84" s="140"/>
      <c r="X84" s="141"/>
      <c r="Y84" s="142"/>
      <c r="Z84" s="143"/>
      <c r="AA84" s="144"/>
      <c r="AB84" s="145"/>
      <c r="AC84" s="146"/>
      <c r="AD84" s="147"/>
      <c r="AF84" s="135">
        <f t="shared" ref="AF84:AR84" si="77">$I84*R84</f>
        <v>0</v>
      </c>
      <c r="AG84" s="136">
        <f t="shared" si="77"/>
        <v>0</v>
      </c>
      <c r="AH84" s="137">
        <f t="shared" si="77"/>
        <v>0</v>
      </c>
      <c r="AI84" s="138">
        <f t="shared" si="77"/>
        <v>0</v>
      </c>
      <c r="AJ84" s="139">
        <f t="shared" si="77"/>
        <v>0</v>
      </c>
      <c r="AK84" s="140">
        <f t="shared" si="77"/>
        <v>0</v>
      </c>
      <c r="AL84" s="141">
        <f t="shared" si="77"/>
        <v>0</v>
      </c>
      <c r="AM84" s="142">
        <f t="shared" si="77"/>
        <v>0</v>
      </c>
      <c r="AN84" s="143">
        <f t="shared" si="77"/>
        <v>0</v>
      </c>
      <c r="AO84" s="144">
        <f t="shared" si="77"/>
        <v>0</v>
      </c>
      <c r="AP84" s="145">
        <f t="shared" si="77"/>
        <v>0</v>
      </c>
      <c r="AQ84" s="146">
        <f t="shared" si="77"/>
        <v>0</v>
      </c>
      <c r="AR84" s="147">
        <f t="shared" si="77"/>
        <v>0</v>
      </c>
    </row>
    <row r="85" ht="15.75" customHeight="1">
      <c r="A85" s="230">
        <v>6892.0</v>
      </c>
      <c r="B85" s="231" t="s">
        <v>92</v>
      </c>
      <c r="C85" s="232" t="s">
        <v>96</v>
      </c>
      <c r="D85" s="8"/>
      <c r="E85" s="8"/>
      <c r="F85" s="9"/>
      <c r="G85" s="233"/>
      <c r="H85" s="234"/>
      <c r="I85" s="235">
        <v>1.0</v>
      </c>
      <c r="J85" s="236"/>
      <c r="K85" s="237">
        <f t="shared" si="2"/>
        <v>0</v>
      </c>
      <c r="L85" s="238"/>
      <c r="M85" s="239">
        <v>329.0</v>
      </c>
      <c r="N85" s="240">
        <f>ROUND(M85*'Exchange Rate'!$B$3,2)</f>
        <v>309.26</v>
      </c>
      <c r="O85" s="241"/>
      <c r="P85" s="242">
        <f t="shared" si="3"/>
        <v>0</v>
      </c>
      <c r="Q85" s="174"/>
      <c r="R85" s="135"/>
      <c r="S85" s="136"/>
      <c r="T85" s="137"/>
      <c r="U85" s="138"/>
      <c r="V85" s="139"/>
      <c r="W85" s="140"/>
      <c r="X85" s="141"/>
      <c r="Y85" s="142"/>
      <c r="Z85" s="143"/>
      <c r="AA85" s="144"/>
      <c r="AB85" s="145"/>
      <c r="AC85" s="146"/>
      <c r="AD85" s="147"/>
      <c r="AF85" s="135">
        <f t="shared" ref="AF85:AR85" si="78">$I85*R85</f>
        <v>0</v>
      </c>
      <c r="AG85" s="136">
        <f t="shared" si="78"/>
        <v>0</v>
      </c>
      <c r="AH85" s="137">
        <f t="shared" si="78"/>
        <v>0</v>
      </c>
      <c r="AI85" s="138">
        <f t="shared" si="78"/>
        <v>0</v>
      </c>
      <c r="AJ85" s="139">
        <f t="shared" si="78"/>
        <v>0</v>
      </c>
      <c r="AK85" s="140">
        <f t="shared" si="78"/>
        <v>0</v>
      </c>
      <c r="AL85" s="141">
        <f t="shared" si="78"/>
        <v>0</v>
      </c>
      <c r="AM85" s="142">
        <f t="shared" si="78"/>
        <v>0</v>
      </c>
      <c r="AN85" s="143">
        <f t="shared" si="78"/>
        <v>0</v>
      </c>
      <c r="AO85" s="144">
        <f t="shared" si="78"/>
        <v>0</v>
      </c>
      <c r="AP85" s="145">
        <f t="shared" si="78"/>
        <v>0</v>
      </c>
      <c r="AQ85" s="146">
        <f t="shared" si="78"/>
        <v>0</v>
      </c>
      <c r="AR85" s="147">
        <f t="shared" si="78"/>
        <v>0</v>
      </c>
    </row>
    <row r="86" ht="15.75" customHeight="1">
      <c r="A86" s="243">
        <v>6003.0</v>
      </c>
      <c r="B86" s="244" t="s">
        <v>97</v>
      </c>
      <c r="C86" s="245" t="s">
        <v>98</v>
      </c>
      <c r="D86" s="8"/>
      <c r="E86" s="8"/>
      <c r="F86" s="9"/>
      <c r="G86" s="246"/>
      <c r="H86" s="247"/>
      <c r="I86" s="246">
        <v>7.0</v>
      </c>
      <c r="J86" s="248"/>
      <c r="K86" s="249">
        <f t="shared" si="2"/>
        <v>0</v>
      </c>
      <c r="L86" s="250"/>
      <c r="M86" s="251">
        <v>109.0</v>
      </c>
      <c r="N86" s="252">
        <f>ROUND(M86*'Exchange Rate'!$B$3,2)</f>
        <v>102.46</v>
      </c>
      <c r="O86" s="253"/>
      <c r="P86" s="254">
        <f t="shared" si="3"/>
        <v>0</v>
      </c>
      <c r="Q86" s="174"/>
      <c r="R86" s="135"/>
      <c r="S86" s="136"/>
      <c r="T86" s="137"/>
      <c r="U86" s="138"/>
      <c r="V86" s="139"/>
      <c r="W86" s="140"/>
      <c r="X86" s="141"/>
      <c r="Y86" s="142"/>
      <c r="Z86" s="143"/>
      <c r="AA86" s="144"/>
      <c r="AB86" s="145"/>
      <c r="AC86" s="146"/>
      <c r="AD86" s="147"/>
      <c r="AF86" s="135">
        <f t="shared" ref="AF86:AR86" si="79">$I86*R86</f>
        <v>0</v>
      </c>
      <c r="AG86" s="136">
        <f t="shared" si="79"/>
        <v>0</v>
      </c>
      <c r="AH86" s="137">
        <f t="shared" si="79"/>
        <v>0</v>
      </c>
      <c r="AI86" s="138">
        <f t="shared" si="79"/>
        <v>0</v>
      </c>
      <c r="AJ86" s="139">
        <f t="shared" si="79"/>
        <v>0</v>
      </c>
      <c r="AK86" s="140">
        <f t="shared" si="79"/>
        <v>0</v>
      </c>
      <c r="AL86" s="141">
        <f t="shared" si="79"/>
        <v>0</v>
      </c>
      <c r="AM86" s="142">
        <f t="shared" si="79"/>
        <v>0</v>
      </c>
      <c r="AN86" s="143">
        <f t="shared" si="79"/>
        <v>0</v>
      </c>
      <c r="AO86" s="144">
        <f t="shared" si="79"/>
        <v>0</v>
      </c>
      <c r="AP86" s="145">
        <f t="shared" si="79"/>
        <v>0</v>
      </c>
      <c r="AQ86" s="146">
        <f t="shared" si="79"/>
        <v>0</v>
      </c>
      <c r="AR86" s="147">
        <f t="shared" si="79"/>
        <v>0</v>
      </c>
    </row>
    <row r="87" ht="15.75" customHeight="1">
      <c r="A87" s="255">
        <v>6219.0</v>
      </c>
      <c r="B87" s="256" t="s">
        <v>99</v>
      </c>
      <c r="C87" s="257" t="s">
        <v>100</v>
      </c>
      <c r="D87" s="8"/>
      <c r="E87" s="8"/>
      <c r="F87" s="9"/>
      <c r="G87" s="258">
        <v>1.0</v>
      </c>
      <c r="H87" s="259"/>
      <c r="I87" s="258">
        <v>10.0</v>
      </c>
      <c r="J87" s="260"/>
      <c r="K87" s="261">
        <f t="shared" si="2"/>
        <v>0</v>
      </c>
      <c r="L87" s="262"/>
      <c r="M87" s="263">
        <v>85.0</v>
      </c>
      <c r="N87" s="264">
        <f>ROUND(M87*'Exchange Rate'!$B$3,2)</f>
        <v>79.9</v>
      </c>
      <c r="O87" s="265"/>
      <c r="P87" s="266">
        <f t="shared" si="3"/>
        <v>0</v>
      </c>
      <c r="Q87" s="174"/>
      <c r="R87" s="135"/>
      <c r="S87" s="136"/>
      <c r="T87" s="137"/>
      <c r="U87" s="138"/>
      <c r="V87" s="139"/>
      <c r="W87" s="140"/>
      <c r="X87" s="141"/>
      <c r="Y87" s="142"/>
      <c r="Z87" s="143"/>
      <c r="AA87" s="144"/>
      <c r="AB87" s="145"/>
      <c r="AC87" s="146"/>
      <c r="AD87" s="147"/>
      <c r="AF87" s="135">
        <f t="shared" ref="AF87:AR87" si="80">$I87*R87</f>
        <v>0</v>
      </c>
      <c r="AG87" s="136">
        <f t="shared" si="80"/>
        <v>0</v>
      </c>
      <c r="AH87" s="137">
        <f t="shared" si="80"/>
        <v>0</v>
      </c>
      <c r="AI87" s="138">
        <f t="shared" si="80"/>
        <v>0</v>
      </c>
      <c r="AJ87" s="139">
        <f t="shared" si="80"/>
        <v>0</v>
      </c>
      <c r="AK87" s="140">
        <f t="shared" si="80"/>
        <v>0</v>
      </c>
      <c r="AL87" s="141">
        <f t="shared" si="80"/>
        <v>0</v>
      </c>
      <c r="AM87" s="142">
        <f t="shared" si="80"/>
        <v>0</v>
      </c>
      <c r="AN87" s="143">
        <f t="shared" si="80"/>
        <v>0</v>
      </c>
      <c r="AO87" s="144">
        <f t="shared" si="80"/>
        <v>0</v>
      </c>
      <c r="AP87" s="145">
        <f t="shared" si="80"/>
        <v>0</v>
      </c>
      <c r="AQ87" s="146">
        <f t="shared" si="80"/>
        <v>0</v>
      </c>
      <c r="AR87" s="147">
        <f t="shared" si="80"/>
        <v>0</v>
      </c>
    </row>
    <row r="88" ht="15.75" customHeight="1">
      <c r="A88" s="255">
        <v>6218.0</v>
      </c>
      <c r="B88" s="256" t="s">
        <v>99</v>
      </c>
      <c r="C88" s="257" t="s">
        <v>101</v>
      </c>
      <c r="D88" s="8"/>
      <c r="E88" s="8"/>
      <c r="F88" s="9"/>
      <c r="G88" s="258">
        <v>1.0</v>
      </c>
      <c r="H88" s="259"/>
      <c r="I88" s="258">
        <v>8.0</v>
      </c>
      <c r="J88" s="260"/>
      <c r="K88" s="261">
        <f t="shared" si="2"/>
        <v>0</v>
      </c>
      <c r="L88" s="262"/>
      <c r="M88" s="263">
        <v>109.0</v>
      </c>
      <c r="N88" s="264">
        <f>ROUND(M88*'Exchange Rate'!$B$3,2)</f>
        <v>102.46</v>
      </c>
      <c r="O88" s="265"/>
      <c r="P88" s="266">
        <f t="shared" si="3"/>
        <v>0</v>
      </c>
      <c r="Q88" s="174"/>
      <c r="R88" s="135"/>
      <c r="S88" s="136"/>
      <c r="T88" s="137"/>
      <c r="U88" s="138"/>
      <c r="V88" s="139"/>
      <c r="W88" s="140"/>
      <c r="X88" s="141"/>
      <c r="Y88" s="142"/>
      <c r="Z88" s="143"/>
      <c r="AA88" s="144"/>
      <c r="AB88" s="145"/>
      <c r="AC88" s="146"/>
      <c r="AD88" s="147"/>
      <c r="AF88" s="135">
        <f t="shared" ref="AF88:AR88" si="81">$I88*R88</f>
        <v>0</v>
      </c>
      <c r="AG88" s="136">
        <f t="shared" si="81"/>
        <v>0</v>
      </c>
      <c r="AH88" s="137">
        <f t="shared" si="81"/>
        <v>0</v>
      </c>
      <c r="AI88" s="138">
        <f t="shared" si="81"/>
        <v>0</v>
      </c>
      <c r="AJ88" s="139">
        <f t="shared" si="81"/>
        <v>0</v>
      </c>
      <c r="AK88" s="140">
        <f t="shared" si="81"/>
        <v>0</v>
      </c>
      <c r="AL88" s="141">
        <f t="shared" si="81"/>
        <v>0</v>
      </c>
      <c r="AM88" s="142">
        <f t="shared" si="81"/>
        <v>0</v>
      </c>
      <c r="AN88" s="143">
        <f t="shared" si="81"/>
        <v>0</v>
      </c>
      <c r="AO88" s="144">
        <f t="shared" si="81"/>
        <v>0</v>
      </c>
      <c r="AP88" s="145">
        <f t="shared" si="81"/>
        <v>0</v>
      </c>
      <c r="AQ88" s="146">
        <f t="shared" si="81"/>
        <v>0</v>
      </c>
      <c r="AR88" s="147">
        <f t="shared" si="81"/>
        <v>0</v>
      </c>
    </row>
    <row r="89" ht="15.75" customHeight="1">
      <c r="A89" s="255">
        <v>5934.0</v>
      </c>
      <c r="B89" s="256" t="s">
        <v>99</v>
      </c>
      <c r="C89" s="257" t="s">
        <v>102</v>
      </c>
      <c r="D89" s="8"/>
      <c r="E89" s="8"/>
      <c r="F89" s="9"/>
      <c r="G89" s="267"/>
      <c r="H89" s="259"/>
      <c r="I89" s="258">
        <v>1.0</v>
      </c>
      <c r="J89" s="260"/>
      <c r="K89" s="261">
        <f t="shared" si="2"/>
        <v>0</v>
      </c>
      <c r="L89" s="262"/>
      <c r="M89" s="263">
        <v>195.0</v>
      </c>
      <c r="N89" s="264">
        <f>ROUND(M89*'Exchange Rate'!$B$3,2)</f>
        <v>183.3</v>
      </c>
      <c r="O89" s="265"/>
      <c r="P89" s="266">
        <f t="shared" si="3"/>
        <v>0</v>
      </c>
      <c r="Q89" s="174"/>
      <c r="R89" s="135"/>
      <c r="S89" s="136"/>
      <c r="T89" s="137"/>
      <c r="U89" s="138"/>
      <c r="V89" s="139"/>
      <c r="W89" s="140"/>
      <c r="X89" s="141"/>
      <c r="Y89" s="142"/>
      <c r="Z89" s="143"/>
      <c r="AA89" s="144"/>
      <c r="AB89" s="145"/>
      <c r="AC89" s="146"/>
      <c r="AD89" s="147"/>
      <c r="AF89" s="135">
        <f t="shared" ref="AF89:AR89" si="82">$I89*R89</f>
        <v>0</v>
      </c>
      <c r="AG89" s="136">
        <f t="shared" si="82"/>
        <v>0</v>
      </c>
      <c r="AH89" s="137">
        <f t="shared" si="82"/>
        <v>0</v>
      </c>
      <c r="AI89" s="138">
        <f t="shared" si="82"/>
        <v>0</v>
      </c>
      <c r="AJ89" s="139">
        <f t="shared" si="82"/>
        <v>0</v>
      </c>
      <c r="AK89" s="140">
        <f t="shared" si="82"/>
        <v>0</v>
      </c>
      <c r="AL89" s="141">
        <f t="shared" si="82"/>
        <v>0</v>
      </c>
      <c r="AM89" s="142">
        <f t="shared" si="82"/>
        <v>0</v>
      </c>
      <c r="AN89" s="143">
        <f t="shared" si="82"/>
        <v>0</v>
      </c>
      <c r="AO89" s="144">
        <f t="shared" si="82"/>
        <v>0</v>
      </c>
      <c r="AP89" s="145">
        <f t="shared" si="82"/>
        <v>0</v>
      </c>
      <c r="AQ89" s="146">
        <f t="shared" si="82"/>
        <v>0</v>
      </c>
      <c r="AR89" s="147">
        <f t="shared" si="82"/>
        <v>0</v>
      </c>
    </row>
    <row r="90" ht="15.75" customHeight="1">
      <c r="A90" s="255">
        <v>5933.0</v>
      </c>
      <c r="B90" s="256" t="s">
        <v>99</v>
      </c>
      <c r="C90" s="257" t="s">
        <v>103</v>
      </c>
      <c r="D90" s="8"/>
      <c r="E90" s="8"/>
      <c r="F90" s="9"/>
      <c r="G90" s="267"/>
      <c r="H90" s="259"/>
      <c r="I90" s="258">
        <v>10.0</v>
      </c>
      <c r="J90" s="260"/>
      <c r="K90" s="261">
        <f t="shared" si="2"/>
        <v>0</v>
      </c>
      <c r="L90" s="262"/>
      <c r="M90" s="263">
        <v>119.0</v>
      </c>
      <c r="N90" s="264">
        <f>ROUND(M90*'Exchange Rate'!$B$3,2)</f>
        <v>111.86</v>
      </c>
      <c r="O90" s="265"/>
      <c r="P90" s="266">
        <f t="shared" si="3"/>
        <v>0</v>
      </c>
      <c r="Q90" s="174"/>
      <c r="R90" s="135"/>
      <c r="S90" s="136"/>
      <c r="T90" s="137"/>
      <c r="U90" s="138"/>
      <c r="V90" s="139"/>
      <c r="W90" s="140"/>
      <c r="X90" s="141"/>
      <c r="Y90" s="142"/>
      <c r="Z90" s="143"/>
      <c r="AA90" s="144"/>
      <c r="AB90" s="145"/>
      <c r="AC90" s="146"/>
      <c r="AD90" s="147"/>
      <c r="AF90" s="135">
        <f t="shared" ref="AF90:AR90" si="83">$I90*R90</f>
        <v>0</v>
      </c>
      <c r="AG90" s="136">
        <f t="shared" si="83"/>
        <v>0</v>
      </c>
      <c r="AH90" s="137">
        <f t="shared" si="83"/>
        <v>0</v>
      </c>
      <c r="AI90" s="138">
        <f t="shared" si="83"/>
        <v>0</v>
      </c>
      <c r="AJ90" s="139">
        <f t="shared" si="83"/>
        <v>0</v>
      </c>
      <c r="AK90" s="140">
        <f t="shared" si="83"/>
        <v>0</v>
      </c>
      <c r="AL90" s="141">
        <f t="shared" si="83"/>
        <v>0</v>
      </c>
      <c r="AM90" s="142">
        <f t="shared" si="83"/>
        <v>0</v>
      </c>
      <c r="AN90" s="143">
        <f t="shared" si="83"/>
        <v>0</v>
      </c>
      <c r="AO90" s="144">
        <f t="shared" si="83"/>
        <v>0</v>
      </c>
      <c r="AP90" s="145">
        <f t="shared" si="83"/>
        <v>0</v>
      </c>
      <c r="AQ90" s="146">
        <f t="shared" si="83"/>
        <v>0</v>
      </c>
      <c r="AR90" s="147">
        <f t="shared" si="83"/>
        <v>0</v>
      </c>
    </row>
    <row r="91" ht="15.75" customHeight="1">
      <c r="A91" s="255">
        <v>5857.0</v>
      </c>
      <c r="B91" s="256" t="s">
        <v>99</v>
      </c>
      <c r="C91" s="257" t="s">
        <v>104</v>
      </c>
      <c r="D91" s="8"/>
      <c r="E91" s="8"/>
      <c r="F91" s="9"/>
      <c r="G91" s="267"/>
      <c r="H91" s="259"/>
      <c r="I91" s="258">
        <v>5.0</v>
      </c>
      <c r="J91" s="260"/>
      <c r="K91" s="261">
        <f t="shared" si="2"/>
        <v>0</v>
      </c>
      <c r="L91" s="262"/>
      <c r="M91" s="263">
        <v>169.0</v>
      </c>
      <c r="N91" s="264">
        <f>ROUND(M91*'Exchange Rate'!$B$3,2)</f>
        <v>158.86</v>
      </c>
      <c r="O91" s="265"/>
      <c r="P91" s="266">
        <f t="shared" si="3"/>
        <v>0</v>
      </c>
      <c r="Q91" s="174"/>
      <c r="R91" s="135"/>
      <c r="S91" s="136"/>
      <c r="T91" s="137"/>
      <c r="U91" s="138"/>
      <c r="V91" s="139"/>
      <c r="W91" s="140"/>
      <c r="X91" s="141"/>
      <c r="Y91" s="142"/>
      <c r="Z91" s="143"/>
      <c r="AA91" s="144"/>
      <c r="AB91" s="145"/>
      <c r="AC91" s="146"/>
      <c r="AD91" s="147"/>
      <c r="AF91" s="135">
        <f t="shared" ref="AF91:AR91" si="84">$I91*R91</f>
        <v>0</v>
      </c>
      <c r="AG91" s="136">
        <f t="shared" si="84"/>
        <v>0</v>
      </c>
      <c r="AH91" s="137">
        <f t="shared" si="84"/>
        <v>0</v>
      </c>
      <c r="AI91" s="138">
        <f t="shared" si="84"/>
        <v>0</v>
      </c>
      <c r="AJ91" s="139">
        <f t="shared" si="84"/>
        <v>0</v>
      </c>
      <c r="AK91" s="140">
        <f t="shared" si="84"/>
        <v>0</v>
      </c>
      <c r="AL91" s="141">
        <f t="shared" si="84"/>
        <v>0</v>
      </c>
      <c r="AM91" s="142">
        <f t="shared" si="84"/>
        <v>0</v>
      </c>
      <c r="AN91" s="143">
        <f t="shared" si="84"/>
        <v>0</v>
      </c>
      <c r="AO91" s="144">
        <f t="shared" si="84"/>
        <v>0</v>
      </c>
      <c r="AP91" s="145">
        <f t="shared" si="84"/>
        <v>0</v>
      </c>
      <c r="AQ91" s="146">
        <f t="shared" si="84"/>
        <v>0</v>
      </c>
      <c r="AR91" s="147">
        <f t="shared" si="84"/>
        <v>0</v>
      </c>
    </row>
    <row r="92" ht="15.75" customHeight="1">
      <c r="A92" s="255">
        <v>5930.0</v>
      </c>
      <c r="B92" s="256" t="s">
        <v>99</v>
      </c>
      <c r="C92" s="257" t="s">
        <v>105</v>
      </c>
      <c r="D92" s="8"/>
      <c r="E92" s="8"/>
      <c r="F92" s="9"/>
      <c r="G92" s="267"/>
      <c r="H92" s="259"/>
      <c r="I92" s="258">
        <v>5.0</v>
      </c>
      <c r="J92" s="260"/>
      <c r="K92" s="261">
        <f t="shared" si="2"/>
        <v>0</v>
      </c>
      <c r="L92" s="262"/>
      <c r="M92" s="263">
        <v>299.0</v>
      </c>
      <c r="N92" s="264">
        <f>ROUND(M92*'Exchange Rate'!$B$3,2)</f>
        <v>281.06</v>
      </c>
      <c r="O92" s="265"/>
      <c r="P92" s="266">
        <f t="shared" si="3"/>
        <v>0</v>
      </c>
      <c r="Q92" s="174"/>
      <c r="R92" s="135"/>
      <c r="S92" s="136"/>
      <c r="T92" s="137"/>
      <c r="U92" s="138"/>
      <c r="V92" s="139"/>
      <c r="W92" s="140"/>
      <c r="X92" s="141"/>
      <c r="Y92" s="142"/>
      <c r="Z92" s="143"/>
      <c r="AA92" s="144"/>
      <c r="AB92" s="145"/>
      <c r="AC92" s="146"/>
      <c r="AD92" s="147"/>
      <c r="AF92" s="135">
        <f t="shared" ref="AF92:AR92" si="85">$I92*R92</f>
        <v>0</v>
      </c>
      <c r="AG92" s="136">
        <f t="shared" si="85"/>
        <v>0</v>
      </c>
      <c r="AH92" s="137">
        <f t="shared" si="85"/>
        <v>0</v>
      </c>
      <c r="AI92" s="138">
        <f t="shared" si="85"/>
        <v>0</v>
      </c>
      <c r="AJ92" s="139">
        <f t="shared" si="85"/>
        <v>0</v>
      </c>
      <c r="AK92" s="140">
        <f t="shared" si="85"/>
        <v>0</v>
      </c>
      <c r="AL92" s="141">
        <f t="shared" si="85"/>
        <v>0</v>
      </c>
      <c r="AM92" s="142">
        <f t="shared" si="85"/>
        <v>0</v>
      </c>
      <c r="AN92" s="143">
        <f t="shared" si="85"/>
        <v>0</v>
      </c>
      <c r="AO92" s="144">
        <f t="shared" si="85"/>
        <v>0</v>
      </c>
      <c r="AP92" s="145">
        <f t="shared" si="85"/>
        <v>0</v>
      </c>
      <c r="AQ92" s="146">
        <f t="shared" si="85"/>
        <v>0</v>
      </c>
      <c r="AR92" s="147">
        <f t="shared" si="85"/>
        <v>0</v>
      </c>
    </row>
    <row r="93" ht="15.75" customHeight="1">
      <c r="A93" s="255">
        <v>5929.0</v>
      </c>
      <c r="B93" s="256" t="s">
        <v>99</v>
      </c>
      <c r="C93" s="257" t="s">
        <v>106</v>
      </c>
      <c r="D93" s="8"/>
      <c r="E93" s="8"/>
      <c r="F93" s="9"/>
      <c r="G93" s="267"/>
      <c r="H93" s="259"/>
      <c r="I93" s="258">
        <v>15.0</v>
      </c>
      <c r="J93" s="260"/>
      <c r="K93" s="261">
        <f t="shared" si="2"/>
        <v>0</v>
      </c>
      <c r="L93" s="262"/>
      <c r="M93" s="263">
        <v>229.0</v>
      </c>
      <c r="N93" s="264">
        <f>ROUND(M93*'Exchange Rate'!$B$3,2)</f>
        <v>215.26</v>
      </c>
      <c r="O93" s="265"/>
      <c r="P93" s="266">
        <f t="shared" si="3"/>
        <v>0</v>
      </c>
      <c r="Q93" s="174"/>
      <c r="R93" s="135"/>
      <c r="S93" s="136"/>
      <c r="T93" s="137"/>
      <c r="U93" s="138"/>
      <c r="V93" s="139"/>
      <c r="W93" s="140"/>
      <c r="X93" s="141"/>
      <c r="Y93" s="142"/>
      <c r="Z93" s="143"/>
      <c r="AA93" s="144"/>
      <c r="AB93" s="145"/>
      <c r="AC93" s="146"/>
      <c r="AD93" s="147"/>
      <c r="AF93" s="135">
        <f t="shared" ref="AF93:AR93" si="86">$I93*R93</f>
        <v>0</v>
      </c>
      <c r="AG93" s="136">
        <f t="shared" si="86"/>
        <v>0</v>
      </c>
      <c r="AH93" s="137">
        <f t="shared" si="86"/>
        <v>0</v>
      </c>
      <c r="AI93" s="138">
        <f t="shared" si="86"/>
        <v>0</v>
      </c>
      <c r="AJ93" s="139">
        <f t="shared" si="86"/>
        <v>0</v>
      </c>
      <c r="AK93" s="140">
        <f t="shared" si="86"/>
        <v>0</v>
      </c>
      <c r="AL93" s="141">
        <f t="shared" si="86"/>
        <v>0</v>
      </c>
      <c r="AM93" s="142">
        <f t="shared" si="86"/>
        <v>0</v>
      </c>
      <c r="AN93" s="143">
        <f t="shared" si="86"/>
        <v>0</v>
      </c>
      <c r="AO93" s="144">
        <f t="shared" si="86"/>
        <v>0</v>
      </c>
      <c r="AP93" s="145">
        <f t="shared" si="86"/>
        <v>0</v>
      </c>
      <c r="AQ93" s="146">
        <f t="shared" si="86"/>
        <v>0</v>
      </c>
      <c r="AR93" s="147">
        <f t="shared" si="86"/>
        <v>0</v>
      </c>
    </row>
    <row r="94" ht="15.75" customHeight="1">
      <c r="A94" s="255">
        <v>5926.0</v>
      </c>
      <c r="B94" s="256" t="s">
        <v>99</v>
      </c>
      <c r="C94" s="257" t="s">
        <v>107</v>
      </c>
      <c r="D94" s="8"/>
      <c r="E94" s="8"/>
      <c r="F94" s="9"/>
      <c r="G94" s="258">
        <v>1.0</v>
      </c>
      <c r="H94" s="259"/>
      <c r="I94" s="258">
        <v>5.0</v>
      </c>
      <c r="J94" s="260"/>
      <c r="K94" s="261">
        <f t="shared" si="2"/>
        <v>0</v>
      </c>
      <c r="L94" s="262"/>
      <c r="M94" s="263">
        <v>119.0</v>
      </c>
      <c r="N94" s="264">
        <f>ROUND(M94*'Exchange Rate'!$B$3,2)</f>
        <v>111.86</v>
      </c>
      <c r="O94" s="265"/>
      <c r="P94" s="266">
        <f t="shared" si="3"/>
        <v>0</v>
      </c>
      <c r="Q94" s="174"/>
      <c r="R94" s="135"/>
      <c r="S94" s="136"/>
      <c r="T94" s="137"/>
      <c r="U94" s="138"/>
      <c r="V94" s="139"/>
      <c r="W94" s="140"/>
      <c r="X94" s="141"/>
      <c r="Y94" s="142"/>
      <c r="Z94" s="143"/>
      <c r="AA94" s="144"/>
      <c r="AB94" s="145"/>
      <c r="AC94" s="146"/>
      <c r="AD94" s="147"/>
      <c r="AF94" s="135">
        <f t="shared" ref="AF94:AR94" si="87">$I94*R94</f>
        <v>0</v>
      </c>
      <c r="AG94" s="136">
        <f t="shared" si="87"/>
        <v>0</v>
      </c>
      <c r="AH94" s="137">
        <f t="shared" si="87"/>
        <v>0</v>
      </c>
      <c r="AI94" s="138">
        <f t="shared" si="87"/>
        <v>0</v>
      </c>
      <c r="AJ94" s="139">
        <f t="shared" si="87"/>
        <v>0</v>
      </c>
      <c r="AK94" s="140">
        <f t="shared" si="87"/>
        <v>0</v>
      </c>
      <c r="AL94" s="141">
        <f t="shared" si="87"/>
        <v>0</v>
      </c>
      <c r="AM94" s="142">
        <f t="shared" si="87"/>
        <v>0</v>
      </c>
      <c r="AN94" s="143">
        <f t="shared" si="87"/>
        <v>0</v>
      </c>
      <c r="AO94" s="144">
        <f t="shared" si="87"/>
        <v>0</v>
      </c>
      <c r="AP94" s="145">
        <f t="shared" si="87"/>
        <v>0</v>
      </c>
      <c r="AQ94" s="146">
        <f t="shared" si="87"/>
        <v>0</v>
      </c>
      <c r="AR94" s="147">
        <f t="shared" si="87"/>
        <v>0</v>
      </c>
    </row>
    <row r="95" ht="15.75" customHeight="1">
      <c r="A95" s="255">
        <v>6217.0</v>
      </c>
      <c r="B95" s="256" t="s">
        <v>99</v>
      </c>
      <c r="C95" s="257" t="s">
        <v>60</v>
      </c>
      <c r="D95" s="8"/>
      <c r="E95" s="8"/>
      <c r="F95" s="9"/>
      <c r="G95" s="258"/>
      <c r="H95" s="259"/>
      <c r="I95" s="258">
        <v>10.0</v>
      </c>
      <c r="J95" s="260"/>
      <c r="K95" s="261">
        <f t="shared" si="2"/>
        <v>0</v>
      </c>
      <c r="L95" s="262"/>
      <c r="M95" s="263">
        <v>239.0</v>
      </c>
      <c r="N95" s="264">
        <f>ROUND(M95*'Exchange Rate'!$B$3,2)</f>
        <v>224.66</v>
      </c>
      <c r="O95" s="265"/>
      <c r="P95" s="266">
        <f t="shared" si="3"/>
        <v>0</v>
      </c>
      <c r="Q95" s="174"/>
      <c r="R95" s="135"/>
      <c r="S95" s="136"/>
      <c r="T95" s="137"/>
      <c r="U95" s="138"/>
      <c r="V95" s="139"/>
      <c r="W95" s="140"/>
      <c r="X95" s="141"/>
      <c r="Y95" s="142"/>
      <c r="Z95" s="143"/>
      <c r="AA95" s="144"/>
      <c r="AB95" s="145"/>
      <c r="AC95" s="146"/>
      <c r="AD95" s="147"/>
      <c r="AF95" s="135">
        <f t="shared" ref="AF95:AR95" si="88">$I95*R95</f>
        <v>0</v>
      </c>
      <c r="AG95" s="136">
        <f t="shared" si="88"/>
        <v>0</v>
      </c>
      <c r="AH95" s="137">
        <f t="shared" si="88"/>
        <v>0</v>
      </c>
      <c r="AI95" s="138">
        <f t="shared" si="88"/>
        <v>0</v>
      </c>
      <c r="AJ95" s="139">
        <f t="shared" si="88"/>
        <v>0</v>
      </c>
      <c r="AK95" s="140">
        <f t="shared" si="88"/>
        <v>0</v>
      </c>
      <c r="AL95" s="141">
        <f t="shared" si="88"/>
        <v>0</v>
      </c>
      <c r="AM95" s="142">
        <f t="shared" si="88"/>
        <v>0</v>
      </c>
      <c r="AN95" s="143">
        <f t="shared" si="88"/>
        <v>0</v>
      </c>
      <c r="AO95" s="144">
        <f t="shared" si="88"/>
        <v>0</v>
      </c>
      <c r="AP95" s="145">
        <f t="shared" si="88"/>
        <v>0</v>
      </c>
      <c r="AQ95" s="146">
        <f t="shared" si="88"/>
        <v>0</v>
      </c>
      <c r="AR95" s="147">
        <f t="shared" si="88"/>
        <v>0</v>
      </c>
    </row>
    <row r="96" ht="15.75" customHeight="1">
      <c r="A96" s="255">
        <v>6216.0</v>
      </c>
      <c r="B96" s="256" t="s">
        <v>99</v>
      </c>
      <c r="C96" s="257" t="s">
        <v>54</v>
      </c>
      <c r="D96" s="8"/>
      <c r="E96" s="8"/>
      <c r="F96" s="9"/>
      <c r="G96" s="258"/>
      <c r="H96" s="259"/>
      <c r="I96" s="258">
        <v>6.0</v>
      </c>
      <c r="J96" s="260"/>
      <c r="K96" s="261">
        <f t="shared" si="2"/>
        <v>0</v>
      </c>
      <c r="L96" s="262"/>
      <c r="M96" s="263">
        <v>299.0</v>
      </c>
      <c r="N96" s="264">
        <f>ROUND(M96*'Exchange Rate'!$B$3,2)</f>
        <v>281.06</v>
      </c>
      <c r="O96" s="265"/>
      <c r="P96" s="266">
        <f t="shared" si="3"/>
        <v>0</v>
      </c>
      <c r="Q96" s="174"/>
      <c r="R96" s="135"/>
      <c r="S96" s="136"/>
      <c r="T96" s="137"/>
      <c r="U96" s="138"/>
      <c r="V96" s="139"/>
      <c r="W96" s="140"/>
      <c r="X96" s="141"/>
      <c r="Y96" s="142"/>
      <c r="Z96" s="143"/>
      <c r="AA96" s="144"/>
      <c r="AB96" s="145"/>
      <c r="AC96" s="146"/>
      <c r="AD96" s="147"/>
      <c r="AF96" s="135">
        <f t="shared" ref="AF96:AR96" si="89">$I96*R96</f>
        <v>0</v>
      </c>
      <c r="AG96" s="136">
        <f t="shared" si="89"/>
        <v>0</v>
      </c>
      <c r="AH96" s="137">
        <f t="shared" si="89"/>
        <v>0</v>
      </c>
      <c r="AI96" s="138">
        <f t="shared" si="89"/>
        <v>0</v>
      </c>
      <c r="AJ96" s="139">
        <f t="shared" si="89"/>
        <v>0</v>
      </c>
      <c r="AK96" s="140">
        <f t="shared" si="89"/>
        <v>0</v>
      </c>
      <c r="AL96" s="141">
        <f t="shared" si="89"/>
        <v>0</v>
      </c>
      <c r="AM96" s="142">
        <f t="shared" si="89"/>
        <v>0</v>
      </c>
      <c r="AN96" s="143">
        <f t="shared" si="89"/>
        <v>0</v>
      </c>
      <c r="AO96" s="144">
        <f t="shared" si="89"/>
        <v>0</v>
      </c>
      <c r="AP96" s="145">
        <f t="shared" si="89"/>
        <v>0</v>
      </c>
      <c r="AQ96" s="146">
        <f t="shared" si="89"/>
        <v>0</v>
      </c>
      <c r="AR96" s="147">
        <f t="shared" si="89"/>
        <v>0</v>
      </c>
    </row>
    <row r="97" ht="15.75" customHeight="1">
      <c r="A97" s="255">
        <v>6220.0</v>
      </c>
      <c r="B97" s="256" t="s">
        <v>99</v>
      </c>
      <c r="C97" s="257" t="s">
        <v>108</v>
      </c>
      <c r="D97" s="8"/>
      <c r="E97" s="8"/>
      <c r="F97" s="9"/>
      <c r="G97" s="258">
        <v>1.0</v>
      </c>
      <c r="H97" s="259"/>
      <c r="I97" s="258">
        <v>8.0</v>
      </c>
      <c r="J97" s="260"/>
      <c r="K97" s="261">
        <f t="shared" si="2"/>
        <v>0</v>
      </c>
      <c r="L97" s="262"/>
      <c r="M97" s="263">
        <v>259.0</v>
      </c>
      <c r="N97" s="264">
        <f>ROUND(M97*'Exchange Rate'!$B$3,2)</f>
        <v>243.46</v>
      </c>
      <c r="O97" s="265"/>
      <c r="P97" s="266">
        <f t="shared" si="3"/>
        <v>0</v>
      </c>
      <c r="Q97" s="174"/>
      <c r="R97" s="135"/>
      <c r="S97" s="136"/>
      <c r="T97" s="137"/>
      <c r="U97" s="138"/>
      <c r="V97" s="139"/>
      <c r="W97" s="140"/>
      <c r="X97" s="141"/>
      <c r="Y97" s="142"/>
      <c r="Z97" s="143"/>
      <c r="AA97" s="144"/>
      <c r="AB97" s="145"/>
      <c r="AC97" s="146"/>
      <c r="AD97" s="147"/>
      <c r="AF97" s="135">
        <f t="shared" ref="AF97:AR97" si="90">$I97*R97</f>
        <v>0</v>
      </c>
      <c r="AG97" s="136">
        <f t="shared" si="90"/>
        <v>0</v>
      </c>
      <c r="AH97" s="137">
        <f t="shared" si="90"/>
        <v>0</v>
      </c>
      <c r="AI97" s="138">
        <f t="shared" si="90"/>
        <v>0</v>
      </c>
      <c r="AJ97" s="139">
        <f t="shared" si="90"/>
        <v>0</v>
      </c>
      <c r="AK97" s="140">
        <f t="shared" si="90"/>
        <v>0</v>
      </c>
      <c r="AL97" s="141">
        <f t="shared" si="90"/>
        <v>0</v>
      </c>
      <c r="AM97" s="142">
        <f t="shared" si="90"/>
        <v>0</v>
      </c>
      <c r="AN97" s="143">
        <f t="shared" si="90"/>
        <v>0</v>
      </c>
      <c r="AO97" s="144">
        <f t="shared" si="90"/>
        <v>0</v>
      </c>
      <c r="AP97" s="145">
        <f t="shared" si="90"/>
        <v>0</v>
      </c>
      <c r="AQ97" s="146">
        <f t="shared" si="90"/>
        <v>0</v>
      </c>
      <c r="AR97" s="147">
        <f t="shared" si="90"/>
        <v>0</v>
      </c>
    </row>
    <row r="98" ht="15.75" customHeight="1">
      <c r="A98" s="255">
        <v>6224.0</v>
      </c>
      <c r="B98" s="256" t="s">
        <v>99</v>
      </c>
      <c r="C98" s="268" t="s">
        <v>109</v>
      </c>
      <c r="D98" s="27"/>
      <c r="E98" s="269"/>
      <c r="F98" s="270"/>
      <c r="G98" s="271"/>
      <c r="H98" s="259"/>
      <c r="I98" s="258">
        <v>1.0</v>
      </c>
      <c r="J98" s="260"/>
      <c r="K98" s="261">
        <f t="shared" si="2"/>
        <v>0</v>
      </c>
      <c r="L98" s="262"/>
      <c r="M98" s="263">
        <v>249.0</v>
      </c>
      <c r="N98" s="264">
        <f>ROUND(M98*'Exchange Rate'!$B$3,2)</f>
        <v>234.06</v>
      </c>
      <c r="O98" s="265"/>
      <c r="P98" s="266">
        <f t="shared" si="3"/>
        <v>0</v>
      </c>
      <c r="Q98" s="174"/>
      <c r="R98" s="135"/>
      <c r="S98" s="136"/>
      <c r="T98" s="137"/>
      <c r="U98" s="138"/>
      <c r="V98" s="139"/>
      <c r="W98" s="140"/>
      <c r="X98" s="141"/>
      <c r="Y98" s="142"/>
      <c r="Z98" s="143"/>
      <c r="AA98" s="144"/>
      <c r="AB98" s="145"/>
      <c r="AC98" s="146"/>
      <c r="AD98" s="147"/>
      <c r="AF98" s="135">
        <f t="shared" ref="AF98:AR98" si="91">$I98*R98</f>
        <v>0</v>
      </c>
      <c r="AG98" s="136">
        <f t="shared" si="91"/>
        <v>0</v>
      </c>
      <c r="AH98" s="137">
        <f t="shared" si="91"/>
        <v>0</v>
      </c>
      <c r="AI98" s="138">
        <f t="shared" si="91"/>
        <v>0</v>
      </c>
      <c r="AJ98" s="139">
        <f t="shared" si="91"/>
        <v>0</v>
      </c>
      <c r="AK98" s="140">
        <f t="shared" si="91"/>
        <v>0</v>
      </c>
      <c r="AL98" s="141">
        <f t="shared" si="91"/>
        <v>0</v>
      </c>
      <c r="AM98" s="142">
        <f t="shared" si="91"/>
        <v>0</v>
      </c>
      <c r="AN98" s="143">
        <f t="shared" si="91"/>
        <v>0</v>
      </c>
      <c r="AO98" s="144">
        <f t="shared" si="91"/>
        <v>0</v>
      </c>
      <c r="AP98" s="145">
        <f t="shared" si="91"/>
        <v>0</v>
      </c>
      <c r="AQ98" s="146">
        <f t="shared" si="91"/>
        <v>0</v>
      </c>
      <c r="AR98" s="147">
        <f t="shared" si="91"/>
        <v>0</v>
      </c>
    </row>
    <row r="99" ht="15.75" customHeight="1">
      <c r="A99" s="255">
        <v>6225.0</v>
      </c>
      <c r="B99" s="256" t="s">
        <v>99</v>
      </c>
      <c r="C99" s="268" t="s">
        <v>110</v>
      </c>
      <c r="D99" s="27"/>
      <c r="E99" s="269"/>
      <c r="F99" s="270"/>
      <c r="G99" s="271"/>
      <c r="H99" s="259"/>
      <c r="I99" s="258">
        <v>1.0</v>
      </c>
      <c r="J99" s="260"/>
      <c r="K99" s="261">
        <f t="shared" si="2"/>
        <v>0</v>
      </c>
      <c r="L99" s="262"/>
      <c r="M99" s="263">
        <v>149.0</v>
      </c>
      <c r="N99" s="264">
        <f>ROUND(M99*'Exchange Rate'!$B$3,2)</f>
        <v>140.06</v>
      </c>
      <c r="O99" s="265"/>
      <c r="P99" s="266">
        <f t="shared" si="3"/>
        <v>0</v>
      </c>
      <c r="Q99" s="174"/>
      <c r="R99" s="135"/>
      <c r="S99" s="136"/>
      <c r="T99" s="137"/>
      <c r="U99" s="138"/>
      <c r="V99" s="139"/>
      <c r="W99" s="140"/>
      <c r="X99" s="141"/>
      <c r="Y99" s="142"/>
      <c r="Z99" s="143"/>
      <c r="AA99" s="144"/>
      <c r="AB99" s="145"/>
      <c r="AC99" s="146"/>
      <c r="AD99" s="147"/>
      <c r="AF99" s="135">
        <f t="shared" ref="AF99:AR99" si="92">$I99*R99</f>
        <v>0</v>
      </c>
      <c r="AG99" s="136">
        <f t="shared" si="92"/>
        <v>0</v>
      </c>
      <c r="AH99" s="137">
        <f t="shared" si="92"/>
        <v>0</v>
      </c>
      <c r="AI99" s="138">
        <f t="shared" si="92"/>
        <v>0</v>
      </c>
      <c r="AJ99" s="139">
        <f t="shared" si="92"/>
        <v>0</v>
      </c>
      <c r="AK99" s="140">
        <f t="shared" si="92"/>
        <v>0</v>
      </c>
      <c r="AL99" s="141">
        <f t="shared" si="92"/>
        <v>0</v>
      </c>
      <c r="AM99" s="142">
        <f t="shared" si="92"/>
        <v>0</v>
      </c>
      <c r="AN99" s="143">
        <f t="shared" si="92"/>
        <v>0</v>
      </c>
      <c r="AO99" s="144">
        <f t="shared" si="92"/>
        <v>0</v>
      </c>
      <c r="AP99" s="145">
        <f t="shared" si="92"/>
        <v>0</v>
      </c>
      <c r="AQ99" s="146">
        <f t="shared" si="92"/>
        <v>0</v>
      </c>
      <c r="AR99" s="147">
        <f t="shared" si="92"/>
        <v>0</v>
      </c>
    </row>
    <row r="100" ht="15.75" customHeight="1">
      <c r="A100" s="255">
        <v>6226.0</v>
      </c>
      <c r="B100" s="256" t="s">
        <v>99</v>
      </c>
      <c r="C100" s="268" t="s">
        <v>111</v>
      </c>
      <c r="D100" s="27"/>
      <c r="E100" s="269"/>
      <c r="F100" s="270"/>
      <c r="G100" s="271"/>
      <c r="H100" s="259"/>
      <c r="I100" s="258">
        <v>4.0</v>
      </c>
      <c r="J100" s="260"/>
      <c r="K100" s="261">
        <f t="shared" si="2"/>
        <v>0</v>
      </c>
      <c r="L100" s="262"/>
      <c r="M100" s="263">
        <v>549.0</v>
      </c>
      <c r="N100" s="264">
        <f>ROUND(M100*'Exchange Rate'!$B$3,2)</f>
        <v>516.06</v>
      </c>
      <c r="O100" s="265"/>
      <c r="P100" s="266">
        <f t="shared" si="3"/>
        <v>0</v>
      </c>
      <c r="Q100" s="174"/>
      <c r="R100" s="135"/>
      <c r="S100" s="136"/>
      <c r="T100" s="137"/>
      <c r="U100" s="138"/>
      <c r="V100" s="139"/>
      <c r="W100" s="140"/>
      <c r="X100" s="141"/>
      <c r="Y100" s="142"/>
      <c r="Z100" s="143"/>
      <c r="AA100" s="144"/>
      <c r="AB100" s="145"/>
      <c r="AC100" s="146"/>
      <c r="AD100" s="147"/>
      <c r="AF100" s="135">
        <f t="shared" ref="AF100:AR100" si="93">$I100*R100</f>
        <v>0</v>
      </c>
      <c r="AG100" s="136">
        <f t="shared" si="93"/>
        <v>0</v>
      </c>
      <c r="AH100" s="137">
        <f t="shared" si="93"/>
        <v>0</v>
      </c>
      <c r="AI100" s="138">
        <f t="shared" si="93"/>
        <v>0</v>
      </c>
      <c r="AJ100" s="139">
        <f t="shared" si="93"/>
        <v>0</v>
      </c>
      <c r="AK100" s="140">
        <f t="shared" si="93"/>
        <v>0</v>
      </c>
      <c r="AL100" s="141">
        <f t="shared" si="93"/>
        <v>0</v>
      </c>
      <c r="AM100" s="142">
        <f t="shared" si="93"/>
        <v>0</v>
      </c>
      <c r="AN100" s="143">
        <f t="shared" si="93"/>
        <v>0</v>
      </c>
      <c r="AO100" s="144">
        <f t="shared" si="93"/>
        <v>0</v>
      </c>
      <c r="AP100" s="145">
        <f t="shared" si="93"/>
        <v>0</v>
      </c>
      <c r="AQ100" s="146">
        <f t="shared" si="93"/>
        <v>0</v>
      </c>
      <c r="AR100" s="147">
        <f t="shared" si="93"/>
        <v>0</v>
      </c>
    </row>
    <row r="101" ht="15.75" customHeight="1">
      <c r="A101" s="255">
        <v>6005.0</v>
      </c>
      <c r="B101" s="256" t="s">
        <v>99</v>
      </c>
      <c r="C101" s="268" t="s">
        <v>112</v>
      </c>
      <c r="D101" s="27"/>
      <c r="E101" s="27"/>
      <c r="F101" s="28"/>
      <c r="G101" s="258"/>
      <c r="H101" s="259"/>
      <c r="I101" s="258">
        <v>5.0</v>
      </c>
      <c r="J101" s="260"/>
      <c r="K101" s="261">
        <f t="shared" si="2"/>
        <v>0</v>
      </c>
      <c r="L101" s="262"/>
      <c r="M101" s="263">
        <v>245.0</v>
      </c>
      <c r="N101" s="264">
        <f>ROUND(M101*'Exchange Rate'!$B$3,2)</f>
        <v>230.3</v>
      </c>
      <c r="O101" s="265"/>
      <c r="P101" s="266">
        <f t="shared" si="3"/>
        <v>0</v>
      </c>
      <c r="Q101" s="174"/>
      <c r="R101" s="135"/>
      <c r="S101" s="136"/>
      <c r="T101" s="137"/>
      <c r="U101" s="138"/>
      <c r="V101" s="139"/>
      <c r="W101" s="140"/>
      <c r="X101" s="141"/>
      <c r="Y101" s="142"/>
      <c r="Z101" s="143"/>
      <c r="AA101" s="144"/>
      <c r="AB101" s="145"/>
      <c r="AC101" s="146"/>
      <c r="AD101" s="147"/>
      <c r="AF101" s="135">
        <f t="shared" ref="AF101:AR101" si="94">$I101*R101</f>
        <v>0</v>
      </c>
      <c r="AG101" s="136">
        <f t="shared" si="94"/>
        <v>0</v>
      </c>
      <c r="AH101" s="137">
        <f t="shared" si="94"/>
        <v>0</v>
      </c>
      <c r="AI101" s="138">
        <f t="shared" si="94"/>
        <v>0</v>
      </c>
      <c r="AJ101" s="139">
        <f t="shared" si="94"/>
        <v>0</v>
      </c>
      <c r="AK101" s="140">
        <f t="shared" si="94"/>
        <v>0</v>
      </c>
      <c r="AL101" s="141">
        <f t="shared" si="94"/>
        <v>0</v>
      </c>
      <c r="AM101" s="142">
        <f t="shared" si="94"/>
        <v>0</v>
      </c>
      <c r="AN101" s="143">
        <f t="shared" si="94"/>
        <v>0</v>
      </c>
      <c r="AO101" s="144">
        <f t="shared" si="94"/>
        <v>0</v>
      </c>
      <c r="AP101" s="145">
        <f t="shared" si="94"/>
        <v>0</v>
      </c>
      <c r="AQ101" s="146">
        <f t="shared" si="94"/>
        <v>0</v>
      </c>
      <c r="AR101" s="147">
        <f t="shared" si="94"/>
        <v>0</v>
      </c>
    </row>
    <row r="102" ht="15.75" customHeight="1">
      <c r="A102" s="255">
        <v>6428.0</v>
      </c>
      <c r="B102" s="256" t="s">
        <v>99</v>
      </c>
      <c r="C102" s="268" t="s">
        <v>113</v>
      </c>
      <c r="D102" s="27"/>
      <c r="E102" s="27"/>
      <c r="F102" s="28"/>
      <c r="G102" s="258"/>
      <c r="H102" s="259"/>
      <c r="I102" s="258">
        <v>6.0</v>
      </c>
      <c r="J102" s="260"/>
      <c r="K102" s="261">
        <f t="shared" si="2"/>
        <v>0</v>
      </c>
      <c r="L102" s="262"/>
      <c r="M102" s="263">
        <v>349.0</v>
      </c>
      <c r="N102" s="264">
        <f>ROUND(M102*'Exchange Rate'!$B$3,2)</f>
        <v>328.06</v>
      </c>
      <c r="O102" s="265"/>
      <c r="P102" s="266">
        <f t="shared" si="3"/>
        <v>0</v>
      </c>
      <c r="Q102" s="174"/>
      <c r="R102" s="135"/>
      <c r="S102" s="136"/>
      <c r="T102" s="137"/>
      <c r="U102" s="138"/>
      <c r="V102" s="139"/>
      <c r="W102" s="140"/>
      <c r="X102" s="141"/>
      <c r="Y102" s="142"/>
      <c r="Z102" s="143"/>
      <c r="AA102" s="144"/>
      <c r="AB102" s="145"/>
      <c r="AC102" s="146"/>
      <c r="AD102" s="147"/>
      <c r="AF102" s="135">
        <f t="shared" ref="AF102:AR102" si="95">$I102*R102</f>
        <v>0</v>
      </c>
      <c r="AG102" s="136">
        <f t="shared" si="95"/>
        <v>0</v>
      </c>
      <c r="AH102" s="137">
        <f t="shared" si="95"/>
        <v>0</v>
      </c>
      <c r="AI102" s="138">
        <f t="shared" si="95"/>
        <v>0</v>
      </c>
      <c r="AJ102" s="139">
        <f t="shared" si="95"/>
        <v>0</v>
      </c>
      <c r="AK102" s="140">
        <f t="shared" si="95"/>
        <v>0</v>
      </c>
      <c r="AL102" s="141">
        <f t="shared" si="95"/>
        <v>0</v>
      </c>
      <c r="AM102" s="142">
        <f t="shared" si="95"/>
        <v>0</v>
      </c>
      <c r="AN102" s="143">
        <f t="shared" si="95"/>
        <v>0</v>
      </c>
      <c r="AO102" s="144">
        <f t="shared" si="95"/>
        <v>0</v>
      </c>
      <c r="AP102" s="145">
        <f t="shared" si="95"/>
        <v>0</v>
      </c>
      <c r="AQ102" s="146">
        <f t="shared" si="95"/>
        <v>0</v>
      </c>
      <c r="AR102" s="147">
        <f t="shared" si="95"/>
        <v>0</v>
      </c>
    </row>
    <row r="103" ht="15.75" customHeight="1">
      <c r="A103" s="255">
        <v>6004.0</v>
      </c>
      <c r="B103" s="256" t="s">
        <v>99</v>
      </c>
      <c r="C103" s="257" t="s">
        <v>114</v>
      </c>
      <c r="D103" s="8"/>
      <c r="E103" s="8"/>
      <c r="F103" s="9"/>
      <c r="G103" s="258"/>
      <c r="H103" s="259"/>
      <c r="I103" s="258">
        <v>10.0</v>
      </c>
      <c r="J103" s="260"/>
      <c r="K103" s="261">
        <f t="shared" si="2"/>
        <v>0</v>
      </c>
      <c r="L103" s="262"/>
      <c r="M103" s="263">
        <v>148.0</v>
      </c>
      <c r="N103" s="264">
        <f>ROUND(M103*'Exchange Rate'!$B$3,2)</f>
        <v>139.12</v>
      </c>
      <c r="O103" s="265"/>
      <c r="P103" s="266">
        <f t="shared" si="3"/>
        <v>0</v>
      </c>
      <c r="Q103" s="174"/>
      <c r="R103" s="135"/>
      <c r="S103" s="136"/>
      <c r="T103" s="137"/>
      <c r="U103" s="138"/>
      <c r="V103" s="139"/>
      <c r="W103" s="140"/>
      <c r="X103" s="141"/>
      <c r="Y103" s="142"/>
      <c r="Z103" s="143"/>
      <c r="AA103" s="144"/>
      <c r="AB103" s="145"/>
      <c r="AC103" s="146"/>
      <c r="AD103" s="147"/>
      <c r="AF103" s="135">
        <f t="shared" ref="AF103:AR103" si="96">$I103*R103</f>
        <v>0</v>
      </c>
      <c r="AG103" s="136">
        <f t="shared" si="96"/>
        <v>0</v>
      </c>
      <c r="AH103" s="137">
        <f t="shared" si="96"/>
        <v>0</v>
      </c>
      <c r="AI103" s="138">
        <f t="shared" si="96"/>
        <v>0</v>
      </c>
      <c r="AJ103" s="139">
        <f t="shared" si="96"/>
        <v>0</v>
      </c>
      <c r="AK103" s="140">
        <f t="shared" si="96"/>
        <v>0</v>
      </c>
      <c r="AL103" s="141">
        <f t="shared" si="96"/>
        <v>0</v>
      </c>
      <c r="AM103" s="142">
        <f t="shared" si="96"/>
        <v>0</v>
      </c>
      <c r="AN103" s="143">
        <f t="shared" si="96"/>
        <v>0</v>
      </c>
      <c r="AO103" s="144">
        <f t="shared" si="96"/>
        <v>0</v>
      </c>
      <c r="AP103" s="145">
        <f t="shared" si="96"/>
        <v>0</v>
      </c>
      <c r="AQ103" s="146">
        <f t="shared" si="96"/>
        <v>0</v>
      </c>
      <c r="AR103" s="147">
        <f t="shared" si="96"/>
        <v>0</v>
      </c>
    </row>
    <row r="104" ht="15.75" customHeight="1">
      <c r="A104" s="255">
        <v>6221.0</v>
      </c>
      <c r="B104" s="256" t="s">
        <v>99</v>
      </c>
      <c r="C104" s="257" t="s">
        <v>115</v>
      </c>
      <c r="D104" s="8"/>
      <c r="E104" s="8"/>
      <c r="F104" s="9"/>
      <c r="G104" s="258"/>
      <c r="H104" s="259"/>
      <c r="I104" s="258">
        <v>4.0</v>
      </c>
      <c r="J104" s="260"/>
      <c r="K104" s="261">
        <f t="shared" si="2"/>
        <v>0</v>
      </c>
      <c r="L104" s="262"/>
      <c r="M104" s="263">
        <v>255.0</v>
      </c>
      <c r="N104" s="264">
        <f>ROUND(M104*'Exchange Rate'!$B$3,2)</f>
        <v>239.7</v>
      </c>
      <c r="O104" s="265"/>
      <c r="P104" s="266">
        <f t="shared" si="3"/>
        <v>0</v>
      </c>
      <c r="Q104" s="174"/>
      <c r="R104" s="135"/>
      <c r="S104" s="136"/>
      <c r="T104" s="137"/>
      <c r="U104" s="138"/>
      <c r="V104" s="139"/>
      <c r="W104" s="140"/>
      <c r="X104" s="141"/>
      <c r="Y104" s="142"/>
      <c r="Z104" s="143"/>
      <c r="AA104" s="144"/>
      <c r="AB104" s="145"/>
      <c r="AC104" s="146"/>
      <c r="AD104" s="147"/>
      <c r="AF104" s="135">
        <f t="shared" ref="AF104:AR104" si="97">$I104*R104</f>
        <v>0</v>
      </c>
      <c r="AG104" s="136">
        <f t="shared" si="97"/>
        <v>0</v>
      </c>
      <c r="AH104" s="137">
        <f t="shared" si="97"/>
        <v>0</v>
      </c>
      <c r="AI104" s="138">
        <f t="shared" si="97"/>
        <v>0</v>
      </c>
      <c r="AJ104" s="139">
        <f t="shared" si="97"/>
        <v>0</v>
      </c>
      <c r="AK104" s="140">
        <f t="shared" si="97"/>
        <v>0</v>
      </c>
      <c r="AL104" s="141">
        <f t="shared" si="97"/>
        <v>0</v>
      </c>
      <c r="AM104" s="142">
        <f t="shared" si="97"/>
        <v>0</v>
      </c>
      <c r="AN104" s="143">
        <f t="shared" si="97"/>
        <v>0</v>
      </c>
      <c r="AO104" s="144">
        <f t="shared" si="97"/>
        <v>0</v>
      </c>
      <c r="AP104" s="145">
        <f t="shared" si="97"/>
        <v>0</v>
      </c>
      <c r="AQ104" s="146">
        <f t="shared" si="97"/>
        <v>0</v>
      </c>
      <c r="AR104" s="147">
        <f t="shared" si="97"/>
        <v>0</v>
      </c>
    </row>
    <row r="105" ht="15.75" customHeight="1">
      <c r="A105" s="255">
        <v>6230.0</v>
      </c>
      <c r="B105" s="256" t="s">
        <v>99</v>
      </c>
      <c r="C105" s="257" t="s">
        <v>116</v>
      </c>
      <c r="D105" s="8"/>
      <c r="E105" s="8"/>
      <c r="F105" s="9"/>
      <c r="G105" s="258"/>
      <c r="H105" s="259"/>
      <c r="I105" s="258">
        <v>1.0</v>
      </c>
      <c r="J105" s="260"/>
      <c r="K105" s="261">
        <f t="shared" si="2"/>
        <v>0</v>
      </c>
      <c r="L105" s="262"/>
      <c r="M105" s="263">
        <v>349.0</v>
      </c>
      <c r="N105" s="264">
        <f>ROUND(M105*'Exchange Rate'!$B$3,2)</f>
        <v>328.06</v>
      </c>
      <c r="O105" s="265"/>
      <c r="P105" s="266">
        <f t="shared" si="3"/>
        <v>0</v>
      </c>
      <c r="Q105" s="174"/>
      <c r="R105" s="135"/>
      <c r="S105" s="136"/>
      <c r="T105" s="137"/>
      <c r="U105" s="138"/>
      <c r="V105" s="139"/>
      <c r="W105" s="140"/>
      <c r="X105" s="141"/>
      <c r="Y105" s="142"/>
      <c r="Z105" s="143"/>
      <c r="AA105" s="144"/>
      <c r="AB105" s="145"/>
      <c r="AC105" s="146"/>
      <c r="AD105" s="147"/>
      <c r="AF105" s="135">
        <f t="shared" ref="AF105:AR105" si="98">$I105*R105</f>
        <v>0</v>
      </c>
      <c r="AG105" s="136">
        <f t="shared" si="98"/>
        <v>0</v>
      </c>
      <c r="AH105" s="137">
        <f t="shared" si="98"/>
        <v>0</v>
      </c>
      <c r="AI105" s="138">
        <f t="shared" si="98"/>
        <v>0</v>
      </c>
      <c r="AJ105" s="139">
        <f t="shared" si="98"/>
        <v>0</v>
      </c>
      <c r="AK105" s="140">
        <f t="shared" si="98"/>
        <v>0</v>
      </c>
      <c r="AL105" s="141">
        <f t="shared" si="98"/>
        <v>0</v>
      </c>
      <c r="AM105" s="142">
        <f t="shared" si="98"/>
        <v>0</v>
      </c>
      <c r="AN105" s="143">
        <f t="shared" si="98"/>
        <v>0</v>
      </c>
      <c r="AO105" s="144">
        <f t="shared" si="98"/>
        <v>0</v>
      </c>
      <c r="AP105" s="145">
        <f t="shared" si="98"/>
        <v>0</v>
      </c>
      <c r="AQ105" s="146">
        <f t="shared" si="98"/>
        <v>0</v>
      </c>
      <c r="AR105" s="147">
        <f t="shared" si="98"/>
        <v>0</v>
      </c>
    </row>
    <row r="106" ht="15.75" customHeight="1">
      <c r="A106" s="255">
        <v>6231.0</v>
      </c>
      <c r="B106" s="256" t="s">
        <v>99</v>
      </c>
      <c r="C106" s="257" t="s">
        <v>117</v>
      </c>
      <c r="D106" s="8"/>
      <c r="E106" s="8"/>
      <c r="F106" s="9"/>
      <c r="G106" s="258"/>
      <c r="H106" s="259"/>
      <c r="I106" s="258">
        <v>4.0</v>
      </c>
      <c r="J106" s="260"/>
      <c r="K106" s="261">
        <f t="shared" si="2"/>
        <v>0</v>
      </c>
      <c r="L106" s="262"/>
      <c r="M106" s="263">
        <v>515.0</v>
      </c>
      <c r="N106" s="264">
        <f>ROUND(M106*'Exchange Rate'!$B$3,2)</f>
        <v>484.1</v>
      </c>
      <c r="O106" s="265"/>
      <c r="P106" s="266">
        <f t="shared" si="3"/>
        <v>0</v>
      </c>
      <c r="Q106" s="174"/>
      <c r="R106" s="135"/>
      <c r="S106" s="136"/>
      <c r="T106" s="137"/>
      <c r="U106" s="138"/>
      <c r="V106" s="139"/>
      <c r="W106" s="140"/>
      <c r="X106" s="141"/>
      <c r="Y106" s="142"/>
      <c r="Z106" s="143"/>
      <c r="AA106" s="144"/>
      <c r="AB106" s="145"/>
      <c r="AC106" s="146"/>
      <c r="AD106" s="147"/>
      <c r="AF106" s="135">
        <f t="shared" ref="AF106:AR106" si="99">$I106*R106</f>
        <v>0</v>
      </c>
      <c r="AG106" s="136">
        <f t="shared" si="99"/>
        <v>0</v>
      </c>
      <c r="AH106" s="137">
        <f t="shared" si="99"/>
        <v>0</v>
      </c>
      <c r="AI106" s="138">
        <f t="shared" si="99"/>
        <v>0</v>
      </c>
      <c r="AJ106" s="139">
        <f t="shared" si="99"/>
        <v>0</v>
      </c>
      <c r="AK106" s="140">
        <f t="shared" si="99"/>
        <v>0</v>
      </c>
      <c r="AL106" s="141">
        <f t="shared" si="99"/>
        <v>0</v>
      </c>
      <c r="AM106" s="142">
        <f t="shared" si="99"/>
        <v>0</v>
      </c>
      <c r="AN106" s="143">
        <f t="shared" si="99"/>
        <v>0</v>
      </c>
      <c r="AO106" s="144">
        <f t="shared" si="99"/>
        <v>0</v>
      </c>
      <c r="AP106" s="145">
        <f t="shared" si="99"/>
        <v>0</v>
      </c>
      <c r="AQ106" s="146">
        <f t="shared" si="99"/>
        <v>0</v>
      </c>
      <c r="AR106" s="147">
        <f t="shared" si="99"/>
        <v>0</v>
      </c>
    </row>
    <row r="107" ht="15.75" customHeight="1">
      <c r="A107" s="255">
        <v>6322.0</v>
      </c>
      <c r="B107" s="256" t="s">
        <v>99</v>
      </c>
      <c r="C107" s="257" t="s">
        <v>118</v>
      </c>
      <c r="D107" s="8"/>
      <c r="E107" s="8"/>
      <c r="F107" s="9"/>
      <c r="G107" s="272">
        <v>2.0</v>
      </c>
      <c r="H107" s="273"/>
      <c r="I107" s="272">
        <v>5.0</v>
      </c>
      <c r="J107" s="274"/>
      <c r="K107" s="275">
        <f t="shared" si="2"/>
        <v>0</v>
      </c>
      <c r="L107" s="276"/>
      <c r="M107" s="277">
        <v>139.0</v>
      </c>
      <c r="N107" s="278">
        <f>ROUND(M107*'Exchange Rate'!$B$3,2)</f>
        <v>130.66</v>
      </c>
      <c r="O107" s="279"/>
      <c r="P107" s="280">
        <f t="shared" si="3"/>
        <v>0</v>
      </c>
      <c r="Q107" s="174"/>
      <c r="R107" s="135"/>
      <c r="S107" s="136"/>
      <c r="T107" s="137"/>
      <c r="U107" s="138"/>
      <c r="V107" s="139"/>
      <c r="W107" s="140"/>
      <c r="X107" s="141"/>
      <c r="Y107" s="142"/>
      <c r="Z107" s="143"/>
      <c r="AA107" s="144"/>
      <c r="AB107" s="145"/>
      <c r="AC107" s="146"/>
      <c r="AD107" s="147"/>
      <c r="AF107" s="135">
        <f t="shared" ref="AF107:AR107" si="100">$I107*R107</f>
        <v>0</v>
      </c>
      <c r="AG107" s="136">
        <f t="shared" si="100"/>
        <v>0</v>
      </c>
      <c r="AH107" s="137">
        <f t="shared" si="100"/>
        <v>0</v>
      </c>
      <c r="AI107" s="138">
        <f t="shared" si="100"/>
        <v>0</v>
      </c>
      <c r="AJ107" s="139">
        <f t="shared" si="100"/>
        <v>0</v>
      </c>
      <c r="AK107" s="140">
        <f t="shared" si="100"/>
        <v>0</v>
      </c>
      <c r="AL107" s="141">
        <f t="shared" si="100"/>
        <v>0</v>
      </c>
      <c r="AM107" s="142">
        <f t="shared" si="100"/>
        <v>0</v>
      </c>
      <c r="AN107" s="143">
        <f t="shared" si="100"/>
        <v>0</v>
      </c>
      <c r="AO107" s="144">
        <f t="shared" si="100"/>
        <v>0</v>
      </c>
      <c r="AP107" s="145">
        <f t="shared" si="100"/>
        <v>0</v>
      </c>
      <c r="AQ107" s="146">
        <f t="shared" si="100"/>
        <v>0</v>
      </c>
      <c r="AR107" s="147">
        <f t="shared" si="100"/>
        <v>0</v>
      </c>
    </row>
    <row r="108" ht="15.75" customHeight="1">
      <c r="A108" s="281">
        <v>6917.0</v>
      </c>
      <c r="B108" s="282" t="s">
        <v>59</v>
      </c>
      <c r="C108" s="283" t="s">
        <v>63</v>
      </c>
      <c r="D108" s="8"/>
      <c r="E108" s="8"/>
      <c r="F108" s="9"/>
      <c r="G108" s="284"/>
      <c r="H108" s="285"/>
      <c r="I108" s="284">
        <v>5.0</v>
      </c>
      <c r="J108" s="286"/>
      <c r="K108" s="287">
        <f t="shared" si="2"/>
        <v>0</v>
      </c>
      <c r="L108" s="67"/>
      <c r="M108" s="288">
        <v>25.0</v>
      </c>
      <c r="N108" s="289">
        <f>ROUND(M108*'Exchange Rate'!$B$3,2)</f>
        <v>23.5</v>
      </c>
      <c r="O108" s="290"/>
      <c r="P108" s="291">
        <f t="shared" si="3"/>
        <v>0</v>
      </c>
      <c r="Q108" s="174"/>
      <c r="R108" s="135"/>
      <c r="S108" s="136"/>
      <c r="T108" s="137"/>
      <c r="U108" s="138"/>
      <c r="V108" s="139"/>
      <c r="W108" s="140"/>
      <c r="X108" s="141"/>
      <c r="Y108" s="142"/>
      <c r="Z108" s="143"/>
      <c r="AA108" s="144"/>
      <c r="AB108" s="145"/>
      <c r="AC108" s="146"/>
      <c r="AD108" s="147"/>
      <c r="AF108" s="135">
        <f t="shared" ref="AF108:AR108" si="101">$I108*R108</f>
        <v>0</v>
      </c>
      <c r="AG108" s="136">
        <f t="shared" si="101"/>
        <v>0</v>
      </c>
      <c r="AH108" s="137">
        <f t="shared" si="101"/>
        <v>0</v>
      </c>
      <c r="AI108" s="138">
        <f t="shared" si="101"/>
        <v>0</v>
      </c>
      <c r="AJ108" s="139">
        <f t="shared" si="101"/>
        <v>0</v>
      </c>
      <c r="AK108" s="140">
        <f t="shared" si="101"/>
        <v>0</v>
      </c>
      <c r="AL108" s="141">
        <f t="shared" si="101"/>
        <v>0</v>
      </c>
      <c r="AM108" s="142">
        <f t="shared" si="101"/>
        <v>0</v>
      </c>
      <c r="AN108" s="143">
        <f t="shared" si="101"/>
        <v>0</v>
      </c>
      <c r="AO108" s="144">
        <f t="shared" si="101"/>
        <v>0</v>
      </c>
      <c r="AP108" s="145">
        <f t="shared" si="101"/>
        <v>0</v>
      </c>
      <c r="AQ108" s="146">
        <f t="shared" si="101"/>
        <v>0</v>
      </c>
      <c r="AR108" s="147">
        <f t="shared" si="101"/>
        <v>0</v>
      </c>
    </row>
    <row r="109" ht="15.75" customHeight="1">
      <c r="A109" s="292">
        <v>6911.0</v>
      </c>
      <c r="B109" s="293" t="s">
        <v>119</v>
      </c>
      <c r="C109" s="294" t="s">
        <v>63</v>
      </c>
      <c r="D109" s="8"/>
      <c r="E109" s="8"/>
      <c r="F109" s="9"/>
      <c r="G109" s="295"/>
      <c r="H109" s="296"/>
      <c r="I109" s="295">
        <v>3.0</v>
      </c>
      <c r="J109" s="297"/>
      <c r="K109" s="298">
        <f t="shared" si="2"/>
        <v>0</v>
      </c>
      <c r="L109" s="299"/>
      <c r="M109" s="300">
        <v>349.0</v>
      </c>
      <c r="N109" s="301">
        <f>ROUND(M109*'Exchange Rate'!$B$3,2)</f>
        <v>328.06</v>
      </c>
      <c r="O109" s="302"/>
      <c r="P109" s="303">
        <f t="shared" si="3"/>
        <v>0</v>
      </c>
      <c r="Q109" s="174"/>
      <c r="R109" s="135"/>
      <c r="S109" s="136"/>
      <c r="T109" s="137"/>
      <c r="U109" s="138"/>
      <c r="V109" s="139"/>
      <c r="W109" s="140"/>
      <c r="X109" s="141"/>
      <c r="Y109" s="142"/>
      <c r="Z109" s="143"/>
      <c r="AA109" s="144"/>
      <c r="AB109" s="145"/>
      <c r="AC109" s="146"/>
      <c r="AD109" s="147"/>
      <c r="AF109" s="135">
        <f t="shared" ref="AF109:AR109" si="102">$I109*R109</f>
        <v>0</v>
      </c>
      <c r="AG109" s="136">
        <f t="shared" si="102"/>
        <v>0</v>
      </c>
      <c r="AH109" s="137">
        <f t="shared" si="102"/>
        <v>0</v>
      </c>
      <c r="AI109" s="138">
        <f t="shared" si="102"/>
        <v>0</v>
      </c>
      <c r="AJ109" s="139">
        <f t="shared" si="102"/>
        <v>0</v>
      </c>
      <c r="AK109" s="140">
        <f t="shared" si="102"/>
        <v>0</v>
      </c>
      <c r="AL109" s="141">
        <f t="shared" si="102"/>
        <v>0</v>
      </c>
      <c r="AM109" s="142">
        <f t="shared" si="102"/>
        <v>0</v>
      </c>
      <c r="AN109" s="143">
        <f t="shared" si="102"/>
        <v>0</v>
      </c>
      <c r="AO109" s="144">
        <f t="shared" si="102"/>
        <v>0</v>
      </c>
      <c r="AP109" s="145">
        <f t="shared" si="102"/>
        <v>0</v>
      </c>
      <c r="AQ109" s="146">
        <f t="shared" si="102"/>
        <v>0</v>
      </c>
      <c r="AR109" s="147">
        <f t="shared" si="102"/>
        <v>0</v>
      </c>
    </row>
    <row r="110" ht="15.75" customHeight="1">
      <c r="A110" s="292">
        <v>6923.0</v>
      </c>
      <c r="B110" s="293" t="s">
        <v>119</v>
      </c>
      <c r="C110" s="294" t="s">
        <v>64</v>
      </c>
      <c r="D110" s="8"/>
      <c r="E110" s="8"/>
      <c r="F110" s="9"/>
      <c r="G110" s="295"/>
      <c r="H110" s="296"/>
      <c r="I110" s="295">
        <v>5.0</v>
      </c>
      <c r="J110" s="297"/>
      <c r="K110" s="298">
        <f t="shared" si="2"/>
        <v>0</v>
      </c>
      <c r="L110" s="299"/>
      <c r="M110" s="300">
        <v>89.0</v>
      </c>
      <c r="N110" s="301">
        <f>ROUND(M110*'Exchange Rate'!$B$3,2)</f>
        <v>83.66</v>
      </c>
      <c r="O110" s="302"/>
      <c r="P110" s="303">
        <f t="shared" si="3"/>
        <v>0</v>
      </c>
      <c r="Q110" s="174"/>
      <c r="R110" s="135"/>
      <c r="S110" s="136"/>
      <c r="T110" s="137"/>
      <c r="U110" s="138"/>
      <c r="V110" s="139"/>
      <c r="W110" s="140"/>
      <c r="X110" s="141"/>
      <c r="Y110" s="142"/>
      <c r="Z110" s="143"/>
      <c r="AA110" s="144"/>
      <c r="AB110" s="145"/>
      <c r="AC110" s="146"/>
      <c r="AD110" s="147"/>
      <c r="AF110" s="135">
        <f t="shared" ref="AF110:AR110" si="103">$I110*R110</f>
        <v>0</v>
      </c>
      <c r="AG110" s="136">
        <f t="shared" si="103"/>
        <v>0</v>
      </c>
      <c r="AH110" s="137">
        <f t="shared" si="103"/>
        <v>0</v>
      </c>
      <c r="AI110" s="138">
        <f t="shared" si="103"/>
        <v>0</v>
      </c>
      <c r="AJ110" s="139">
        <f t="shared" si="103"/>
        <v>0</v>
      </c>
      <c r="AK110" s="140">
        <f t="shared" si="103"/>
        <v>0</v>
      </c>
      <c r="AL110" s="141">
        <f t="shared" si="103"/>
        <v>0</v>
      </c>
      <c r="AM110" s="142">
        <f t="shared" si="103"/>
        <v>0</v>
      </c>
      <c r="AN110" s="143">
        <f t="shared" si="103"/>
        <v>0</v>
      </c>
      <c r="AO110" s="144">
        <f t="shared" si="103"/>
        <v>0</v>
      </c>
      <c r="AP110" s="145">
        <f t="shared" si="103"/>
        <v>0</v>
      </c>
      <c r="AQ110" s="146">
        <f t="shared" si="103"/>
        <v>0</v>
      </c>
      <c r="AR110" s="147">
        <f t="shared" si="103"/>
        <v>0</v>
      </c>
    </row>
    <row r="111" ht="15.75" customHeight="1">
      <c r="A111" s="292">
        <v>6924.0</v>
      </c>
      <c r="B111" s="293" t="s">
        <v>119</v>
      </c>
      <c r="C111" s="294" t="s">
        <v>65</v>
      </c>
      <c r="D111" s="8"/>
      <c r="E111" s="8"/>
      <c r="F111" s="9"/>
      <c r="G111" s="295"/>
      <c r="H111" s="296"/>
      <c r="I111" s="295">
        <v>5.0</v>
      </c>
      <c r="J111" s="297"/>
      <c r="K111" s="298">
        <f t="shared" si="2"/>
        <v>0</v>
      </c>
      <c r="L111" s="299"/>
      <c r="M111" s="300">
        <v>89.0</v>
      </c>
      <c r="N111" s="301">
        <f>ROUND(M111*'Exchange Rate'!$B$3,2)</f>
        <v>83.66</v>
      </c>
      <c r="O111" s="302"/>
      <c r="P111" s="303">
        <f t="shared" si="3"/>
        <v>0</v>
      </c>
      <c r="Q111" s="174"/>
      <c r="R111" s="135"/>
      <c r="S111" s="136"/>
      <c r="T111" s="137"/>
      <c r="U111" s="138"/>
      <c r="V111" s="139"/>
      <c r="W111" s="140"/>
      <c r="X111" s="141"/>
      <c r="Y111" s="142"/>
      <c r="Z111" s="143"/>
      <c r="AA111" s="144"/>
      <c r="AB111" s="145"/>
      <c r="AC111" s="146"/>
      <c r="AD111" s="147"/>
      <c r="AF111" s="135">
        <f t="shared" ref="AF111:AR111" si="104">$I111*R111</f>
        <v>0</v>
      </c>
      <c r="AG111" s="136">
        <f t="shared" si="104"/>
        <v>0</v>
      </c>
      <c r="AH111" s="137">
        <f t="shared" si="104"/>
        <v>0</v>
      </c>
      <c r="AI111" s="138">
        <f t="shared" si="104"/>
        <v>0</v>
      </c>
      <c r="AJ111" s="139">
        <f t="shared" si="104"/>
        <v>0</v>
      </c>
      <c r="AK111" s="140">
        <f t="shared" si="104"/>
        <v>0</v>
      </c>
      <c r="AL111" s="141">
        <f t="shared" si="104"/>
        <v>0</v>
      </c>
      <c r="AM111" s="142">
        <f t="shared" si="104"/>
        <v>0</v>
      </c>
      <c r="AN111" s="143">
        <f t="shared" si="104"/>
        <v>0</v>
      </c>
      <c r="AO111" s="144">
        <f t="shared" si="104"/>
        <v>0</v>
      </c>
      <c r="AP111" s="145">
        <f t="shared" si="104"/>
        <v>0</v>
      </c>
      <c r="AQ111" s="146">
        <f t="shared" si="104"/>
        <v>0</v>
      </c>
      <c r="AR111" s="147">
        <f t="shared" si="104"/>
        <v>0</v>
      </c>
    </row>
    <row r="112" ht="15.75" customHeight="1">
      <c r="A112" s="292">
        <v>6925.0</v>
      </c>
      <c r="B112" s="293" t="s">
        <v>119</v>
      </c>
      <c r="C112" s="294" t="s">
        <v>66</v>
      </c>
      <c r="D112" s="8"/>
      <c r="E112" s="8"/>
      <c r="F112" s="9"/>
      <c r="G112" s="295"/>
      <c r="H112" s="296"/>
      <c r="I112" s="295">
        <v>5.0</v>
      </c>
      <c r="J112" s="297"/>
      <c r="K112" s="298">
        <f t="shared" si="2"/>
        <v>0</v>
      </c>
      <c r="L112" s="299"/>
      <c r="M112" s="300">
        <v>69.0</v>
      </c>
      <c r="N112" s="301">
        <f>ROUND(M112*'Exchange Rate'!$B$3,2)</f>
        <v>64.86</v>
      </c>
      <c r="O112" s="302"/>
      <c r="P112" s="303">
        <f t="shared" si="3"/>
        <v>0</v>
      </c>
      <c r="Q112" s="174"/>
      <c r="R112" s="135"/>
      <c r="S112" s="136"/>
      <c r="T112" s="137"/>
      <c r="U112" s="138"/>
      <c r="V112" s="139"/>
      <c r="W112" s="140"/>
      <c r="X112" s="141"/>
      <c r="Y112" s="142"/>
      <c r="Z112" s="143"/>
      <c r="AA112" s="144"/>
      <c r="AB112" s="145"/>
      <c r="AC112" s="146"/>
      <c r="AD112" s="147"/>
      <c r="AF112" s="135">
        <f t="shared" ref="AF112:AR112" si="105">$I112*R112</f>
        <v>0</v>
      </c>
      <c r="AG112" s="136">
        <f t="shared" si="105"/>
        <v>0</v>
      </c>
      <c r="AH112" s="137">
        <f t="shared" si="105"/>
        <v>0</v>
      </c>
      <c r="AI112" s="138">
        <f t="shared" si="105"/>
        <v>0</v>
      </c>
      <c r="AJ112" s="139">
        <f t="shared" si="105"/>
        <v>0</v>
      </c>
      <c r="AK112" s="140">
        <f t="shared" si="105"/>
        <v>0</v>
      </c>
      <c r="AL112" s="141">
        <f t="shared" si="105"/>
        <v>0</v>
      </c>
      <c r="AM112" s="142">
        <f t="shared" si="105"/>
        <v>0</v>
      </c>
      <c r="AN112" s="143">
        <f t="shared" si="105"/>
        <v>0</v>
      </c>
      <c r="AO112" s="144">
        <f t="shared" si="105"/>
        <v>0</v>
      </c>
      <c r="AP112" s="145">
        <f t="shared" si="105"/>
        <v>0</v>
      </c>
      <c r="AQ112" s="146">
        <f t="shared" si="105"/>
        <v>0</v>
      </c>
      <c r="AR112" s="147">
        <f t="shared" si="105"/>
        <v>0</v>
      </c>
    </row>
    <row r="113" ht="15.75" customHeight="1">
      <c r="A113" s="292">
        <v>6926.0</v>
      </c>
      <c r="B113" s="293" t="s">
        <v>119</v>
      </c>
      <c r="C113" s="294" t="s">
        <v>67</v>
      </c>
      <c r="D113" s="8"/>
      <c r="E113" s="8"/>
      <c r="F113" s="9"/>
      <c r="G113" s="295"/>
      <c r="H113" s="296"/>
      <c r="I113" s="295">
        <v>5.0</v>
      </c>
      <c r="J113" s="297"/>
      <c r="K113" s="298">
        <f t="shared" si="2"/>
        <v>0</v>
      </c>
      <c r="L113" s="299"/>
      <c r="M113" s="300">
        <v>80.0</v>
      </c>
      <c r="N113" s="301">
        <f>ROUND(M113*'Exchange Rate'!$B$3,2)</f>
        <v>75.2</v>
      </c>
      <c r="O113" s="302"/>
      <c r="P113" s="303">
        <f t="shared" si="3"/>
        <v>0</v>
      </c>
      <c r="Q113" s="174"/>
      <c r="R113" s="135"/>
      <c r="S113" s="136"/>
      <c r="T113" s="137"/>
      <c r="U113" s="138"/>
      <c r="V113" s="139"/>
      <c r="W113" s="140"/>
      <c r="X113" s="141"/>
      <c r="Y113" s="142"/>
      <c r="Z113" s="143"/>
      <c r="AA113" s="144"/>
      <c r="AB113" s="145"/>
      <c r="AC113" s="146"/>
      <c r="AD113" s="147"/>
      <c r="AF113" s="135">
        <f t="shared" ref="AF113:AR113" si="106">$I113*R113</f>
        <v>0</v>
      </c>
      <c r="AG113" s="136">
        <f t="shared" si="106"/>
        <v>0</v>
      </c>
      <c r="AH113" s="137">
        <f t="shared" si="106"/>
        <v>0</v>
      </c>
      <c r="AI113" s="138">
        <f t="shared" si="106"/>
        <v>0</v>
      </c>
      <c r="AJ113" s="139">
        <f t="shared" si="106"/>
        <v>0</v>
      </c>
      <c r="AK113" s="140">
        <f t="shared" si="106"/>
        <v>0</v>
      </c>
      <c r="AL113" s="141">
        <f t="shared" si="106"/>
        <v>0</v>
      </c>
      <c r="AM113" s="142">
        <f t="shared" si="106"/>
        <v>0</v>
      </c>
      <c r="AN113" s="143">
        <f t="shared" si="106"/>
        <v>0</v>
      </c>
      <c r="AO113" s="144">
        <f t="shared" si="106"/>
        <v>0</v>
      </c>
      <c r="AP113" s="145">
        <f t="shared" si="106"/>
        <v>0</v>
      </c>
      <c r="AQ113" s="146">
        <f t="shared" si="106"/>
        <v>0</v>
      </c>
      <c r="AR113" s="147">
        <f t="shared" si="106"/>
        <v>0</v>
      </c>
    </row>
    <row r="114" ht="15.75" customHeight="1">
      <c r="A114" s="292">
        <v>6927.0</v>
      </c>
      <c r="B114" s="293" t="s">
        <v>119</v>
      </c>
      <c r="C114" s="294" t="s">
        <v>68</v>
      </c>
      <c r="D114" s="8"/>
      <c r="E114" s="8"/>
      <c r="F114" s="9"/>
      <c r="G114" s="295"/>
      <c r="H114" s="296"/>
      <c r="I114" s="295">
        <v>5.0</v>
      </c>
      <c r="J114" s="297"/>
      <c r="K114" s="298">
        <f t="shared" si="2"/>
        <v>0</v>
      </c>
      <c r="L114" s="299"/>
      <c r="M114" s="300">
        <v>75.0</v>
      </c>
      <c r="N114" s="301">
        <f>ROUND(M114*'Exchange Rate'!$B$3,2)</f>
        <v>70.5</v>
      </c>
      <c r="O114" s="302"/>
      <c r="P114" s="303">
        <f t="shared" si="3"/>
        <v>0</v>
      </c>
      <c r="Q114" s="174"/>
      <c r="R114" s="135"/>
      <c r="S114" s="136"/>
      <c r="T114" s="137"/>
      <c r="U114" s="138"/>
      <c r="V114" s="139"/>
      <c r="W114" s="140"/>
      <c r="X114" s="141"/>
      <c r="Y114" s="142"/>
      <c r="Z114" s="143"/>
      <c r="AA114" s="144"/>
      <c r="AB114" s="145"/>
      <c r="AC114" s="146"/>
      <c r="AD114" s="147"/>
      <c r="AF114" s="135">
        <f t="shared" ref="AF114:AR114" si="107">$I114*R114</f>
        <v>0</v>
      </c>
      <c r="AG114" s="136">
        <f t="shared" si="107"/>
        <v>0</v>
      </c>
      <c r="AH114" s="137">
        <f t="shared" si="107"/>
        <v>0</v>
      </c>
      <c r="AI114" s="138">
        <f t="shared" si="107"/>
        <v>0</v>
      </c>
      <c r="AJ114" s="139">
        <f t="shared" si="107"/>
        <v>0</v>
      </c>
      <c r="AK114" s="140">
        <f t="shared" si="107"/>
        <v>0</v>
      </c>
      <c r="AL114" s="141">
        <f t="shared" si="107"/>
        <v>0</v>
      </c>
      <c r="AM114" s="142">
        <f t="shared" si="107"/>
        <v>0</v>
      </c>
      <c r="AN114" s="143">
        <f t="shared" si="107"/>
        <v>0</v>
      </c>
      <c r="AO114" s="144">
        <f t="shared" si="107"/>
        <v>0</v>
      </c>
      <c r="AP114" s="145">
        <f t="shared" si="107"/>
        <v>0</v>
      </c>
      <c r="AQ114" s="146">
        <f t="shared" si="107"/>
        <v>0</v>
      </c>
      <c r="AR114" s="147">
        <f t="shared" si="107"/>
        <v>0</v>
      </c>
    </row>
    <row r="115" ht="15.75" customHeight="1">
      <c r="A115" s="304">
        <v>6929.0</v>
      </c>
      <c r="B115" s="305" t="s">
        <v>119</v>
      </c>
      <c r="C115" s="306" t="s">
        <v>70</v>
      </c>
      <c r="D115" s="307"/>
      <c r="E115" s="307"/>
      <c r="F115" s="308"/>
      <c r="G115" s="295"/>
      <c r="H115" s="296"/>
      <c r="I115" s="295">
        <v>5.0</v>
      </c>
      <c r="J115" s="297"/>
      <c r="K115" s="298">
        <f t="shared" si="2"/>
        <v>0</v>
      </c>
      <c r="L115" s="299"/>
      <c r="M115" s="300">
        <v>59.0</v>
      </c>
      <c r="N115" s="301">
        <f>ROUND(M115*'Exchange Rate'!$B$3,2)</f>
        <v>55.46</v>
      </c>
      <c r="O115" s="302"/>
      <c r="P115" s="303">
        <f t="shared" si="3"/>
        <v>0</v>
      </c>
      <c r="Q115" s="174"/>
      <c r="R115" s="135"/>
      <c r="S115" s="136"/>
      <c r="T115" s="137"/>
      <c r="U115" s="138"/>
      <c r="V115" s="139"/>
      <c r="W115" s="140"/>
      <c r="X115" s="141"/>
      <c r="Y115" s="142"/>
      <c r="Z115" s="143"/>
      <c r="AA115" s="144"/>
      <c r="AB115" s="145"/>
      <c r="AC115" s="146"/>
      <c r="AD115" s="147"/>
      <c r="AF115" s="135">
        <f t="shared" ref="AF115:AR115" si="108">$I115*R115</f>
        <v>0</v>
      </c>
      <c r="AG115" s="136">
        <f t="shared" si="108"/>
        <v>0</v>
      </c>
      <c r="AH115" s="137">
        <f t="shared" si="108"/>
        <v>0</v>
      </c>
      <c r="AI115" s="138">
        <f t="shared" si="108"/>
        <v>0</v>
      </c>
      <c r="AJ115" s="139">
        <f t="shared" si="108"/>
        <v>0</v>
      </c>
      <c r="AK115" s="140">
        <f t="shared" si="108"/>
        <v>0</v>
      </c>
      <c r="AL115" s="141">
        <f t="shared" si="108"/>
        <v>0</v>
      </c>
      <c r="AM115" s="142">
        <f t="shared" si="108"/>
        <v>0</v>
      </c>
      <c r="AN115" s="143">
        <f t="shared" si="108"/>
        <v>0</v>
      </c>
      <c r="AO115" s="144">
        <f t="shared" si="108"/>
        <v>0</v>
      </c>
      <c r="AP115" s="145">
        <f t="shared" si="108"/>
        <v>0</v>
      </c>
      <c r="AQ115" s="146">
        <f t="shared" si="108"/>
        <v>0</v>
      </c>
      <c r="AR115" s="147">
        <f t="shared" si="108"/>
        <v>0</v>
      </c>
    </row>
    <row r="116" ht="15.75" customHeight="1">
      <c r="A116" s="292">
        <v>6930.0</v>
      </c>
      <c r="B116" s="293" t="s">
        <v>119</v>
      </c>
      <c r="C116" s="294" t="s">
        <v>71</v>
      </c>
      <c r="D116" s="8"/>
      <c r="E116" s="8"/>
      <c r="F116" s="9"/>
      <c r="G116" s="309"/>
      <c r="H116" s="310"/>
      <c r="I116" s="309">
        <v>5.0</v>
      </c>
      <c r="J116" s="311"/>
      <c r="K116" s="312">
        <f t="shared" si="2"/>
        <v>0</v>
      </c>
      <c r="L116" s="313"/>
      <c r="M116" s="314">
        <v>55.0</v>
      </c>
      <c r="N116" s="315">
        <f>ROUND(M116*'Exchange Rate'!$B$3,2)</f>
        <v>51.7</v>
      </c>
      <c r="O116" s="316"/>
      <c r="P116" s="317">
        <f t="shared" si="3"/>
        <v>0</v>
      </c>
      <c r="Q116" s="318"/>
      <c r="R116" s="135"/>
      <c r="S116" s="136"/>
      <c r="T116" s="137"/>
      <c r="U116" s="138"/>
      <c r="V116" s="139"/>
      <c r="W116" s="140"/>
      <c r="X116" s="141"/>
      <c r="Y116" s="142"/>
      <c r="Z116" s="143"/>
      <c r="AA116" s="144"/>
      <c r="AB116" s="145"/>
      <c r="AC116" s="146"/>
      <c r="AD116" s="147"/>
      <c r="AF116" s="135">
        <f t="shared" ref="AF116:AR116" si="109">$I116*R116</f>
        <v>0</v>
      </c>
      <c r="AG116" s="136">
        <f t="shared" si="109"/>
        <v>0</v>
      </c>
      <c r="AH116" s="137">
        <f t="shared" si="109"/>
        <v>0</v>
      </c>
      <c r="AI116" s="138">
        <f t="shared" si="109"/>
        <v>0</v>
      </c>
      <c r="AJ116" s="139">
        <f t="shared" si="109"/>
        <v>0</v>
      </c>
      <c r="AK116" s="140">
        <f t="shared" si="109"/>
        <v>0</v>
      </c>
      <c r="AL116" s="141">
        <f t="shared" si="109"/>
        <v>0</v>
      </c>
      <c r="AM116" s="142">
        <f t="shared" si="109"/>
        <v>0</v>
      </c>
      <c r="AN116" s="143">
        <f t="shared" si="109"/>
        <v>0</v>
      </c>
      <c r="AO116" s="144">
        <f t="shared" si="109"/>
        <v>0</v>
      </c>
      <c r="AP116" s="145">
        <f t="shared" si="109"/>
        <v>0</v>
      </c>
      <c r="AQ116" s="146">
        <f t="shared" si="109"/>
        <v>0</v>
      </c>
      <c r="AR116" s="147">
        <f t="shared" si="109"/>
        <v>0</v>
      </c>
    </row>
    <row r="117" ht="15.75" customHeight="1">
      <c r="A117" s="319">
        <v>7015.0</v>
      </c>
      <c r="B117" s="320" t="s">
        <v>120</v>
      </c>
      <c r="C117" s="321" t="s">
        <v>121</v>
      </c>
      <c r="D117" s="8"/>
      <c r="E117" s="8"/>
      <c r="F117" s="9"/>
      <c r="G117" s="322"/>
      <c r="H117" s="323"/>
      <c r="I117" s="322">
        <v>5.0</v>
      </c>
      <c r="J117" s="324"/>
      <c r="K117" s="325">
        <f t="shared" si="2"/>
        <v>0</v>
      </c>
      <c r="L117" s="326"/>
      <c r="M117" s="327">
        <v>125.0</v>
      </c>
      <c r="N117" s="328">
        <f>ROUND(M117*'Exchange Rate'!$B$3,2)</f>
        <v>117.5</v>
      </c>
      <c r="O117" s="329"/>
      <c r="P117" s="330">
        <f t="shared" si="3"/>
        <v>0</v>
      </c>
      <c r="Q117" s="318"/>
      <c r="R117" s="135"/>
      <c r="S117" s="136"/>
      <c r="T117" s="137"/>
      <c r="U117" s="138"/>
      <c r="V117" s="139"/>
      <c r="W117" s="140"/>
      <c r="X117" s="141"/>
      <c r="Y117" s="142"/>
      <c r="Z117" s="143"/>
      <c r="AA117" s="144"/>
      <c r="AB117" s="145"/>
      <c r="AC117" s="146"/>
      <c r="AD117" s="147"/>
      <c r="AF117" s="135">
        <f t="shared" ref="AF117:AR117" si="110">$I117*R117</f>
        <v>0</v>
      </c>
      <c r="AG117" s="136">
        <f t="shared" si="110"/>
        <v>0</v>
      </c>
      <c r="AH117" s="137">
        <f t="shared" si="110"/>
        <v>0</v>
      </c>
      <c r="AI117" s="138">
        <f t="shared" si="110"/>
        <v>0</v>
      </c>
      <c r="AJ117" s="139">
        <f t="shared" si="110"/>
        <v>0</v>
      </c>
      <c r="AK117" s="140">
        <f t="shared" si="110"/>
        <v>0</v>
      </c>
      <c r="AL117" s="141">
        <f t="shared" si="110"/>
        <v>0</v>
      </c>
      <c r="AM117" s="142">
        <f t="shared" si="110"/>
        <v>0</v>
      </c>
      <c r="AN117" s="143">
        <f t="shared" si="110"/>
        <v>0</v>
      </c>
      <c r="AO117" s="144">
        <f t="shared" si="110"/>
        <v>0</v>
      </c>
      <c r="AP117" s="145">
        <f t="shared" si="110"/>
        <v>0</v>
      </c>
      <c r="AQ117" s="146">
        <f t="shared" si="110"/>
        <v>0</v>
      </c>
      <c r="AR117" s="147">
        <f t="shared" si="110"/>
        <v>0</v>
      </c>
    </row>
    <row r="118" ht="15.75" customHeight="1">
      <c r="A118" s="319">
        <v>7014.0</v>
      </c>
      <c r="B118" s="320" t="s">
        <v>120</v>
      </c>
      <c r="C118" s="321" t="s">
        <v>122</v>
      </c>
      <c r="D118" s="8"/>
      <c r="E118" s="8"/>
      <c r="F118" s="9"/>
      <c r="G118" s="322"/>
      <c r="H118" s="323"/>
      <c r="I118" s="322">
        <v>5.0</v>
      </c>
      <c r="J118" s="324"/>
      <c r="K118" s="325">
        <f t="shared" si="2"/>
        <v>0</v>
      </c>
      <c r="L118" s="326"/>
      <c r="M118" s="327">
        <v>95.0</v>
      </c>
      <c r="N118" s="328">
        <f>ROUND(M118*'Exchange Rate'!$B$3,2)</f>
        <v>89.3</v>
      </c>
      <c r="O118" s="329"/>
      <c r="P118" s="330">
        <f t="shared" si="3"/>
        <v>0</v>
      </c>
      <c r="Q118" s="318"/>
      <c r="R118" s="135"/>
      <c r="S118" s="136"/>
      <c r="T118" s="137"/>
      <c r="U118" s="138"/>
      <c r="V118" s="139"/>
      <c r="W118" s="140"/>
      <c r="X118" s="141"/>
      <c r="Y118" s="142"/>
      <c r="Z118" s="143"/>
      <c r="AA118" s="144"/>
      <c r="AB118" s="145"/>
      <c r="AC118" s="146"/>
      <c r="AD118" s="147"/>
      <c r="AF118" s="135">
        <f t="shared" ref="AF118:AR118" si="111">$I118*R118</f>
        <v>0</v>
      </c>
      <c r="AG118" s="136">
        <f t="shared" si="111"/>
        <v>0</v>
      </c>
      <c r="AH118" s="137">
        <f t="shared" si="111"/>
        <v>0</v>
      </c>
      <c r="AI118" s="138">
        <f t="shared" si="111"/>
        <v>0</v>
      </c>
      <c r="AJ118" s="139">
        <f t="shared" si="111"/>
        <v>0</v>
      </c>
      <c r="AK118" s="140">
        <f t="shared" si="111"/>
        <v>0</v>
      </c>
      <c r="AL118" s="141">
        <f t="shared" si="111"/>
        <v>0</v>
      </c>
      <c r="AM118" s="142">
        <f t="shared" si="111"/>
        <v>0</v>
      </c>
      <c r="AN118" s="143">
        <f t="shared" si="111"/>
        <v>0</v>
      </c>
      <c r="AO118" s="144">
        <f t="shared" si="111"/>
        <v>0</v>
      </c>
      <c r="AP118" s="145">
        <f t="shared" si="111"/>
        <v>0</v>
      </c>
      <c r="AQ118" s="146">
        <f t="shared" si="111"/>
        <v>0</v>
      </c>
      <c r="AR118" s="147">
        <f t="shared" si="111"/>
        <v>0</v>
      </c>
    </row>
    <row r="119" ht="15.75" customHeight="1">
      <c r="A119" s="319">
        <v>7013.0</v>
      </c>
      <c r="B119" s="320" t="s">
        <v>120</v>
      </c>
      <c r="C119" s="321" t="s">
        <v>123</v>
      </c>
      <c r="D119" s="8"/>
      <c r="E119" s="8"/>
      <c r="F119" s="9"/>
      <c r="G119" s="322">
        <v>1.0</v>
      </c>
      <c r="H119" s="323"/>
      <c r="I119" s="322">
        <v>4.0</v>
      </c>
      <c r="J119" s="324"/>
      <c r="K119" s="325">
        <f t="shared" si="2"/>
        <v>0</v>
      </c>
      <c r="L119" s="326"/>
      <c r="M119" s="327">
        <v>69.0</v>
      </c>
      <c r="N119" s="328">
        <f>ROUND(M119*'Exchange Rate'!$B$3,2)</f>
        <v>64.86</v>
      </c>
      <c r="O119" s="329"/>
      <c r="P119" s="330">
        <f t="shared" si="3"/>
        <v>0</v>
      </c>
      <c r="Q119" s="318"/>
      <c r="R119" s="135"/>
      <c r="S119" s="136"/>
      <c r="T119" s="137"/>
      <c r="U119" s="138"/>
      <c r="V119" s="139"/>
      <c r="W119" s="140"/>
      <c r="X119" s="141"/>
      <c r="Y119" s="142"/>
      <c r="Z119" s="143"/>
      <c r="AA119" s="144"/>
      <c r="AB119" s="145"/>
      <c r="AC119" s="146"/>
      <c r="AD119" s="147"/>
      <c r="AF119" s="135">
        <f t="shared" ref="AF119:AR119" si="112">$I119*R119</f>
        <v>0</v>
      </c>
      <c r="AG119" s="136">
        <f t="shared" si="112"/>
        <v>0</v>
      </c>
      <c r="AH119" s="137">
        <f t="shared" si="112"/>
        <v>0</v>
      </c>
      <c r="AI119" s="138">
        <f t="shared" si="112"/>
        <v>0</v>
      </c>
      <c r="AJ119" s="139">
        <f t="shared" si="112"/>
        <v>0</v>
      </c>
      <c r="AK119" s="140">
        <f t="shared" si="112"/>
        <v>0</v>
      </c>
      <c r="AL119" s="141">
        <f t="shared" si="112"/>
        <v>0</v>
      </c>
      <c r="AM119" s="142">
        <f t="shared" si="112"/>
        <v>0</v>
      </c>
      <c r="AN119" s="143">
        <f t="shared" si="112"/>
        <v>0</v>
      </c>
      <c r="AO119" s="144">
        <f t="shared" si="112"/>
        <v>0</v>
      </c>
      <c r="AP119" s="145">
        <f t="shared" si="112"/>
        <v>0</v>
      </c>
      <c r="AQ119" s="146">
        <f t="shared" si="112"/>
        <v>0</v>
      </c>
      <c r="AR119" s="147">
        <f t="shared" si="112"/>
        <v>0</v>
      </c>
    </row>
    <row r="120" ht="15.75" customHeight="1">
      <c r="A120" s="319">
        <v>7075.0</v>
      </c>
      <c r="B120" s="320" t="s">
        <v>120</v>
      </c>
      <c r="C120" s="321" t="s">
        <v>123</v>
      </c>
      <c r="D120" s="8"/>
      <c r="E120" s="8"/>
      <c r="F120" s="9"/>
      <c r="G120" s="322">
        <v>2.0</v>
      </c>
      <c r="H120" s="323"/>
      <c r="I120" s="322">
        <v>3.0</v>
      </c>
      <c r="J120" s="324"/>
      <c r="K120" s="325">
        <f t="shared" si="2"/>
        <v>0</v>
      </c>
      <c r="L120" s="326"/>
      <c r="M120" s="327">
        <v>119.0</v>
      </c>
      <c r="N120" s="328">
        <f>ROUND(M120*'Exchange Rate'!$B$3,2)</f>
        <v>111.86</v>
      </c>
      <c r="O120" s="329"/>
      <c r="P120" s="330">
        <f t="shared" si="3"/>
        <v>0</v>
      </c>
      <c r="Q120" s="318"/>
      <c r="R120" s="135"/>
      <c r="S120" s="136"/>
      <c r="T120" s="137"/>
      <c r="U120" s="138"/>
      <c r="V120" s="139"/>
      <c r="W120" s="140"/>
      <c r="X120" s="141"/>
      <c r="Y120" s="142"/>
      <c r="Z120" s="143"/>
      <c r="AA120" s="144"/>
      <c r="AB120" s="145"/>
      <c r="AC120" s="146"/>
      <c r="AD120" s="147"/>
      <c r="AF120" s="135">
        <f t="shared" ref="AF120:AR120" si="113">$I120*R120</f>
        <v>0</v>
      </c>
      <c r="AG120" s="136">
        <f t="shared" si="113"/>
        <v>0</v>
      </c>
      <c r="AH120" s="137">
        <f t="shared" si="113"/>
        <v>0</v>
      </c>
      <c r="AI120" s="138">
        <f t="shared" si="113"/>
        <v>0</v>
      </c>
      <c r="AJ120" s="139">
        <f t="shared" si="113"/>
        <v>0</v>
      </c>
      <c r="AK120" s="140">
        <f t="shared" si="113"/>
        <v>0</v>
      </c>
      <c r="AL120" s="141">
        <f t="shared" si="113"/>
        <v>0</v>
      </c>
      <c r="AM120" s="142">
        <f t="shared" si="113"/>
        <v>0</v>
      </c>
      <c r="AN120" s="143">
        <f t="shared" si="113"/>
        <v>0</v>
      </c>
      <c r="AO120" s="144">
        <f t="shared" si="113"/>
        <v>0</v>
      </c>
      <c r="AP120" s="145">
        <f t="shared" si="113"/>
        <v>0</v>
      </c>
      <c r="AQ120" s="146">
        <f t="shared" si="113"/>
        <v>0</v>
      </c>
      <c r="AR120" s="147">
        <f t="shared" si="113"/>
        <v>0</v>
      </c>
    </row>
    <row r="121" ht="15.75" customHeight="1">
      <c r="A121" s="331">
        <v>7023.0</v>
      </c>
      <c r="B121" s="332" t="s">
        <v>124</v>
      </c>
      <c r="C121" s="333" t="s">
        <v>63</v>
      </c>
      <c r="D121" s="8"/>
      <c r="E121" s="8"/>
      <c r="F121" s="9"/>
      <c r="G121" s="334"/>
      <c r="H121" s="335"/>
      <c r="I121" s="334">
        <v>4.0</v>
      </c>
      <c r="J121" s="336"/>
      <c r="K121" s="337">
        <f t="shared" si="2"/>
        <v>0</v>
      </c>
      <c r="L121" s="338"/>
      <c r="M121" s="339">
        <v>79.0</v>
      </c>
      <c r="N121" s="340">
        <f>ROUND(M121*'Exchange Rate'!$B$3,2)</f>
        <v>74.26</v>
      </c>
      <c r="O121" s="341"/>
      <c r="P121" s="342">
        <f t="shared" si="3"/>
        <v>0</v>
      </c>
      <c r="Q121" s="318"/>
      <c r="R121" s="135"/>
      <c r="S121" s="136"/>
      <c r="T121" s="137"/>
      <c r="U121" s="138"/>
      <c r="V121" s="139"/>
      <c r="W121" s="140"/>
      <c r="X121" s="141"/>
      <c r="Y121" s="142"/>
      <c r="Z121" s="143"/>
      <c r="AA121" s="144"/>
      <c r="AB121" s="145"/>
      <c r="AC121" s="146"/>
      <c r="AD121" s="147"/>
      <c r="AF121" s="135">
        <f t="shared" ref="AF121:AR121" si="114">$I121*R121</f>
        <v>0</v>
      </c>
      <c r="AG121" s="136">
        <f t="shared" si="114"/>
        <v>0</v>
      </c>
      <c r="AH121" s="137">
        <f t="shared" si="114"/>
        <v>0</v>
      </c>
      <c r="AI121" s="138">
        <f t="shared" si="114"/>
        <v>0</v>
      </c>
      <c r="AJ121" s="139">
        <f t="shared" si="114"/>
        <v>0</v>
      </c>
      <c r="AK121" s="140">
        <f t="shared" si="114"/>
        <v>0</v>
      </c>
      <c r="AL121" s="141">
        <f t="shared" si="114"/>
        <v>0</v>
      </c>
      <c r="AM121" s="142">
        <f t="shared" si="114"/>
        <v>0</v>
      </c>
      <c r="AN121" s="143">
        <f t="shared" si="114"/>
        <v>0</v>
      </c>
      <c r="AO121" s="144">
        <f t="shared" si="114"/>
        <v>0</v>
      </c>
      <c r="AP121" s="145">
        <f t="shared" si="114"/>
        <v>0</v>
      </c>
      <c r="AQ121" s="146">
        <f t="shared" si="114"/>
        <v>0</v>
      </c>
      <c r="AR121" s="147">
        <f t="shared" si="114"/>
        <v>0</v>
      </c>
    </row>
    <row r="122" ht="15.75" customHeight="1">
      <c r="A122" s="331">
        <v>7024.0</v>
      </c>
      <c r="B122" s="332" t="s">
        <v>124</v>
      </c>
      <c r="C122" s="333" t="s">
        <v>64</v>
      </c>
      <c r="D122" s="8"/>
      <c r="E122" s="8"/>
      <c r="F122" s="9"/>
      <c r="G122" s="334"/>
      <c r="H122" s="335"/>
      <c r="I122" s="334">
        <v>4.0</v>
      </c>
      <c r="J122" s="336"/>
      <c r="K122" s="337">
        <f t="shared" si="2"/>
        <v>0</v>
      </c>
      <c r="L122" s="338"/>
      <c r="M122" s="339">
        <v>109.0</v>
      </c>
      <c r="N122" s="340">
        <f>ROUND(M122*'Exchange Rate'!$B$3,2)</f>
        <v>102.46</v>
      </c>
      <c r="O122" s="341"/>
      <c r="P122" s="342">
        <f t="shared" si="3"/>
        <v>0</v>
      </c>
      <c r="Q122" s="318"/>
      <c r="R122" s="135"/>
      <c r="S122" s="136"/>
      <c r="T122" s="137"/>
      <c r="U122" s="138"/>
      <c r="V122" s="139"/>
      <c r="W122" s="140"/>
      <c r="X122" s="141"/>
      <c r="Y122" s="142"/>
      <c r="Z122" s="143"/>
      <c r="AA122" s="144"/>
      <c r="AB122" s="145"/>
      <c r="AC122" s="146"/>
      <c r="AD122" s="147"/>
      <c r="AF122" s="135">
        <f t="shared" ref="AF122:AR122" si="115">$I122*R122</f>
        <v>0</v>
      </c>
      <c r="AG122" s="136">
        <f t="shared" si="115"/>
        <v>0</v>
      </c>
      <c r="AH122" s="137">
        <f t="shared" si="115"/>
        <v>0</v>
      </c>
      <c r="AI122" s="138">
        <f t="shared" si="115"/>
        <v>0</v>
      </c>
      <c r="AJ122" s="139">
        <f t="shared" si="115"/>
        <v>0</v>
      </c>
      <c r="AK122" s="140">
        <f t="shared" si="115"/>
        <v>0</v>
      </c>
      <c r="AL122" s="141">
        <f t="shared" si="115"/>
        <v>0</v>
      </c>
      <c r="AM122" s="142">
        <f t="shared" si="115"/>
        <v>0</v>
      </c>
      <c r="AN122" s="143">
        <f t="shared" si="115"/>
        <v>0</v>
      </c>
      <c r="AO122" s="144">
        <f t="shared" si="115"/>
        <v>0</v>
      </c>
      <c r="AP122" s="145">
        <f t="shared" si="115"/>
        <v>0</v>
      </c>
      <c r="AQ122" s="146">
        <f t="shared" si="115"/>
        <v>0</v>
      </c>
      <c r="AR122" s="147">
        <f t="shared" si="115"/>
        <v>0</v>
      </c>
    </row>
    <row r="123" ht="15.75" customHeight="1">
      <c r="A123" s="331">
        <v>7025.0</v>
      </c>
      <c r="B123" s="332" t="s">
        <v>124</v>
      </c>
      <c r="C123" s="333" t="s">
        <v>65</v>
      </c>
      <c r="D123" s="8"/>
      <c r="E123" s="8"/>
      <c r="F123" s="9"/>
      <c r="G123" s="334"/>
      <c r="H123" s="335"/>
      <c r="I123" s="334">
        <v>5.0</v>
      </c>
      <c r="J123" s="336"/>
      <c r="K123" s="337">
        <f t="shared" si="2"/>
        <v>0</v>
      </c>
      <c r="L123" s="338"/>
      <c r="M123" s="339">
        <v>109.0</v>
      </c>
      <c r="N123" s="340">
        <f>ROUND(M123*'Exchange Rate'!$B$3,2)</f>
        <v>102.46</v>
      </c>
      <c r="O123" s="341"/>
      <c r="P123" s="342">
        <f t="shared" si="3"/>
        <v>0</v>
      </c>
      <c r="Q123" s="318"/>
      <c r="R123" s="135"/>
      <c r="S123" s="136"/>
      <c r="T123" s="137"/>
      <c r="U123" s="138"/>
      <c r="V123" s="139"/>
      <c r="W123" s="140"/>
      <c r="X123" s="141"/>
      <c r="Y123" s="142"/>
      <c r="Z123" s="143"/>
      <c r="AA123" s="144"/>
      <c r="AB123" s="145"/>
      <c r="AC123" s="146"/>
      <c r="AD123" s="147"/>
      <c r="AF123" s="135">
        <f t="shared" ref="AF123:AR123" si="116">$I123*R123</f>
        <v>0</v>
      </c>
      <c r="AG123" s="136">
        <f t="shared" si="116"/>
        <v>0</v>
      </c>
      <c r="AH123" s="137">
        <f t="shared" si="116"/>
        <v>0</v>
      </c>
      <c r="AI123" s="138">
        <f t="shared" si="116"/>
        <v>0</v>
      </c>
      <c r="AJ123" s="139">
        <f t="shared" si="116"/>
        <v>0</v>
      </c>
      <c r="AK123" s="140">
        <f t="shared" si="116"/>
        <v>0</v>
      </c>
      <c r="AL123" s="141">
        <f t="shared" si="116"/>
        <v>0</v>
      </c>
      <c r="AM123" s="142">
        <f t="shared" si="116"/>
        <v>0</v>
      </c>
      <c r="AN123" s="143">
        <f t="shared" si="116"/>
        <v>0</v>
      </c>
      <c r="AO123" s="144">
        <f t="shared" si="116"/>
        <v>0</v>
      </c>
      <c r="AP123" s="145">
        <f t="shared" si="116"/>
        <v>0</v>
      </c>
      <c r="AQ123" s="146">
        <f t="shared" si="116"/>
        <v>0</v>
      </c>
      <c r="AR123" s="147">
        <f t="shared" si="116"/>
        <v>0</v>
      </c>
    </row>
    <row r="124" ht="15.75" customHeight="1">
      <c r="A124" s="331">
        <v>7026.0</v>
      </c>
      <c r="B124" s="332" t="s">
        <v>124</v>
      </c>
      <c r="C124" s="333" t="s">
        <v>66</v>
      </c>
      <c r="D124" s="8"/>
      <c r="E124" s="8"/>
      <c r="F124" s="9"/>
      <c r="G124" s="334"/>
      <c r="H124" s="335"/>
      <c r="I124" s="334">
        <v>6.0</v>
      </c>
      <c r="J124" s="336"/>
      <c r="K124" s="337">
        <f t="shared" si="2"/>
        <v>0</v>
      </c>
      <c r="L124" s="338"/>
      <c r="M124" s="339">
        <v>129.0</v>
      </c>
      <c r="N124" s="340">
        <f>ROUND(M124*'Exchange Rate'!$B$3,2)</f>
        <v>121.26</v>
      </c>
      <c r="O124" s="341"/>
      <c r="P124" s="342">
        <f t="shared" si="3"/>
        <v>0</v>
      </c>
      <c r="Q124" s="318"/>
      <c r="R124" s="135"/>
      <c r="S124" s="136"/>
      <c r="T124" s="137"/>
      <c r="U124" s="138"/>
      <c r="V124" s="139"/>
      <c r="W124" s="140"/>
      <c r="X124" s="141"/>
      <c r="Y124" s="142"/>
      <c r="Z124" s="143"/>
      <c r="AA124" s="144"/>
      <c r="AB124" s="145"/>
      <c r="AC124" s="146"/>
      <c r="AD124" s="147"/>
      <c r="AF124" s="135">
        <f t="shared" ref="AF124:AR124" si="117">$I124*R124</f>
        <v>0</v>
      </c>
      <c r="AG124" s="136">
        <f t="shared" si="117"/>
        <v>0</v>
      </c>
      <c r="AH124" s="137">
        <f t="shared" si="117"/>
        <v>0</v>
      </c>
      <c r="AI124" s="138">
        <f t="shared" si="117"/>
        <v>0</v>
      </c>
      <c r="AJ124" s="139">
        <f t="shared" si="117"/>
        <v>0</v>
      </c>
      <c r="AK124" s="140">
        <f t="shared" si="117"/>
        <v>0</v>
      </c>
      <c r="AL124" s="141">
        <f t="shared" si="117"/>
        <v>0</v>
      </c>
      <c r="AM124" s="142">
        <f t="shared" si="117"/>
        <v>0</v>
      </c>
      <c r="AN124" s="143">
        <f t="shared" si="117"/>
        <v>0</v>
      </c>
      <c r="AO124" s="144">
        <f t="shared" si="117"/>
        <v>0</v>
      </c>
      <c r="AP124" s="145">
        <f t="shared" si="117"/>
        <v>0</v>
      </c>
      <c r="AQ124" s="146">
        <f t="shared" si="117"/>
        <v>0</v>
      </c>
      <c r="AR124" s="147">
        <f t="shared" si="117"/>
        <v>0</v>
      </c>
    </row>
    <row r="125" ht="15.75" customHeight="1">
      <c r="A125" s="331">
        <v>7027.0</v>
      </c>
      <c r="B125" s="332" t="s">
        <v>124</v>
      </c>
      <c r="C125" s="333" t="s">
        <v>67</v>
      </c>
      <c r="D125" s="8"/>
      <c r="E125" s="8"/>
      <c r="F125" s="9"/>
      <c r="G125" s="334"/>
      <c r="H125" s="335"/>
      <c r="I125" s="334">
        <v>5.0</v>
      </c>
      <c r="J125" s="336"/>
      <c r="K125" s="337">
        <f t="shared" si="2"/>
        <v>0</v>
      </c>
      <c r="L125" s="338"/>
      <c r="M125" s="339">
        <v>185.0</v>
      </c>
      <c r="N125" s="340">
        <f>ROUND(M125*'Exchange Rate'!$B$3,2)</f>
        <v>173.9</v>
      </c>
      <c r="O125" s="341"/>
      <c r="P125" s="342">
        <f t="shared" si="3"/>
        <v>0</v>
      </c>
      <c r="Q125" s="318"/>
      <c r="R125" s="135"/>
      <c r="S125" s="136"/>
      <c r="T125" s="137"/>
      <c r="U125" s="138"/>
      <c r="V125" s="139"/>
      <c r="W125" s="140"/>
      <c r="X125" s="141"/>
      <c r="Y125" s="142"/>
      <c r="Z125" s="143"/>
      <c r="AA125" s="144"/>
      <c r="AB125" s="145"/>
      <c r="AC125" s="146"/>
      <c r="AD125" s="147"/>
      <c r="AF125" s="135">
        <f t="shared" ref="AF125:AR125" si="118">$I125*R125</f>
        <v>0</v>
      </c>
      <c r="AG125" s="136">
        <f t="shared" si="118"/>
        <v>0</v>
      </c>
      <c r="AH125" s="137">
        <f t="shared" si="118"/>
        <v>0</v>
      </c>
      <c r="AI125" s="138">
        <f t="shared" si="118"/>
        <v>0</v>
      </c>
      <c r="AJ125" s="139">
        <f t="shared" si="118"/>
        <v>0</v>
      </c>
      <c r="AK125" s="140">
        <f t="shared" si="118"/>
        <v>0</v>
      </c>
      <c r="AL125" s="141">
        <f t="shared" si="118"/>
        <v>0</v>
      </c>
      <c r="AM125" s="142">
        <f t="shared" si="118"/>
        <v>0</v>
      </c>
      <c r="AN125" s="143">
        <f t="shared" si="118"/>
        <v>0</v>
      </c>
      <c r="AO125" s="144">
        <f t="shared" si="118"/>
        <v>0</v>
      </c>
      <c r="AP125" s="145">
        <f t="shared" si="118"/>
        <v>0</v>
      </c>
      <c r="AQ125" s="146">
        <f t="shared" si="118"/>
        <v>0</v>
      </c>
      <c r="AR125" s="147">
        <f t="shared" si="118"/>
        <v>0</v>
      </c>
    </row>
    <row r="126" ht="15.75" customHeight="1">
      <c r="A126" s="331">
        <v>7028.0</v>
      </c>
      <c r="B126" s="332" t="s">
        <v>124</v>
      </c>
      <c r="C126" s="333" t="s">
        <v>68</v>
      </c>
      <c r="D126" s="8"/>
      <c r="E126" s="8"/>
      <c r="F126" s="9"/>
      <c r="G126" s="334"/>
      <c r="H126" s="335"/>
      <c r="I126" s="334">
        <v>5.0</v>
      </c>
      <c r="J126" s="336"/>
      <c r="K126" s="337">
        <f t="shared" si="2"/>
        <v>0</v>
      </c>
      <c r="L126" s="338"/>
      <c r="M126" s="339">
        <v>189.0</v>
      </c>
      <c r="N126" s="340">
        <f>ROUND(M126*'Exchange Rate'!$B$3,2)</f>
        <v>177.66</v>
      </c>
      <c r="O126" s="341"/>
      <c r="P126" s="342">
        <f t="shared" si="3"/>
        <v>0</v>
      </c>
      <c r="Q126" s="318"/>
      <c r="R126" s="135"/>
      <c r="S126" s="136"/>
      <c r="T126" s="137"/>
      <c r="U126" s="138"/>
      <c r="V126" s="139"/>
      <c r="W126" s="140"/>
      <c r="X126" s="141"/>
      <c r="Y126" s="142"/>
      <c r="Z126" s="143"/>
      <c r="AA126" s="144"/>
      <c r="AB126" s="145"/>
      <c r="AC126" s="146"/>
      <c r="AD126" s="147"/>
      <c r="AF126" s="135">
        <f t="shared" ref="AF126:AR126" si="119">$I126*R126</f>
        <v>0</v>
      </c>
      <c r="AG126" s="136">
        <f t="shared" si="119"/>
        <v>0</v>
      </c>
      <c r="AH126" s="137">
        <f t="shared" si="119"/>
        <v>0</v>
      </c>
      <c r="AI126" s="138">
        <f t="shared" si="119"/>
        <v>0</v>
      </c>
      <c r="AJ126" s="139">
        <f t="shared" si="119"/>
        <v>0</v>
      </c>
      <c r="AK126" s="140">
        <f t="shared" si="119"/>
        <v>0</v>
      </c>
      <c r="AL126" s="141">
        <f t="shared" si="119"/>
        <v>0</v>
      </c>
      <c r="AM126" s="142">
        <f t="shared" si="119"/>
        <v>0</v>
      </c>
      <c r="AN126" s="143">
        <f t="shared" si="119"/>
        <v>0</v>
      </c>
      <c r="AO126" s="144">
        <f t="shared" si="119"/>
        <v>0</v>
      </c>
      <c r="AP126" s="145">
        <f t="shared" si="119"/>
        <v>0</v>
      </c>
      <c r="AQ126" s="146">
        <f t="shared" si="119"/>
        <v>0</v>
      </c>
      <c r="AR126" s="147">
        <f t="shared" si="119"/>
        <v>0</v>
      </c>
    </row>
    <row r="127" ht="15.75" customHeight="1">
      <c r="A127" s="331">
        <v>7029.0</v>
      </c>
      <c r="B127" s="332" t="s">
        <v>124</v>
      </c>
      <c r="C127" s="333" t="s">
        <v>69</v>
      </c>
      <c r="D127" s="8"/>
      <c r="E127" s="8"/>
      <c r="F127" s="9"/>
      <c r="G127" s="334"/>
      <c r="H127" s="335"/>
      <c r="I127" s="334">
        <v>5.0</v>
      </c>
      <c r="J127" s="336"/>
      <c r="K127" s="337">
        <f t="shared" si="2"/>
        <v>0</v>
      </c>
      <c r="L127" s="338"/>
      <c r="M127" s="339">
        <v>249.0</v>
      </c>
      <c r="N127" s="340">
        <f>ROUND(M127*'Exchange Rate'!$B$3,2)</f>
        <v>234.06</v>
      </c>
      <c r="O127" s="341"/>
      <c r="P127" s="342">
        <f t="shared" si="3"/>
        <v>0</v>
      </c>
      <c r="Q127" s="318"/>
      <c r="R127" s="135"/>
      <c r="S127" s="136"/>
      <c r="T127" s="137"/>
      <c r="U127" s="138"/>
      <c r="V127" s="139"/>
      <c r="W127" s="140"/>
      <c r="X127" s="141"/>
      <c r="Y127" s="142"/>
      <c r="Z127" s="143"/>
      <c r="AA127" s="144"/>
      <c r="AB127" s="145"/>
      <c r="AC127" s="146"/>
      <c r="AD127" s="147"/>
      <c r="AF127" s="135">
        <f t="shared" ref="AF127:AR127" si="120">$I127*R127</f>
        <v>0</v>
      </c>
      <c r="AG127" s="136">
        <f t="shared" si="120"/>
        <v>0</v>
      </c>
      <c r="AH127" s="137">
        <f t="shared" si="120"/>
        <v>0</v>
      </c>
      <c r="AI127" s="138">
        <f t="shared" si="120"/>
        <v>0</v>
      </c>
      <c r="AJ127" s="139">
        <f t="shared" si="120"/>
        <v>0</v>
      </c>
      <c r="AK127" s="140">
        <f t="shared" si="120"/>
        <v>0</v>
      </c>
      <c r="AL127" s="141">
        <f t="shared" si="120"/>
        <v>0</v>
      </c>
      <c r="AM127" s="142">
        <f t="shared" si="120"/>
        <v>0</v>
      </c>
      <c r="AN127" s="143">
        <f t="shared" si="120"/>
        <v>0</v>
      </c>
      <c r="AO127" s="144">
        <f t="shared" si="120"/>
        <v>0</v>
      </c>
      <c r="AP127" s="145">
        <f t="shared" si="120"/>
        <v>0</v>
      </c>
      <c r="AQ127" s="146">
        <f t="shared" si="120"/>
        <v>0</v>
      </c>
      <c r="AR127" s="147">
        <f t="shared" si="120"/>
        <v>0</v>
      </c>
    </row>
    <row r="128" ht="15.75" customHeight="1">
      <c r="A128" s="343">
        <v>7076.0</v>
      </c>
      <c r="B128" s="344" t="s">
        <v>125</v>
      </c>
      <c r="C128" s="345" t="s">
        <v>63</v>
      </c>
      <c r="D128" s="8"/>
      <c r="E128" s="8"/>
      <c r="F128" s="9"/>
      <c r="G128" s="346"/>
      <c r="H128" s="347"/>
      <c r="I128" s="346">
        <v>5.0</v>
      </c>
      <c r="J128" s="348"/>
      <c r="K128" s="349">
        <f t="shared" si="2"/>
        <v>0</v>
      </c>
      <c r="L128" s="350"/>
      <c r="M128" s="351">
        <v>99.0</v>
      </c>
      <c r="N128" s="352">
        <f>ROUND(M128*'Exchange Rate'!$B$3,2)</f>
        <v>93.06</v>
      </c>
      <c r="O128" s="353"/>
      <c r="P128" s="354">
        <f t="shared" si="3"/>
        <v>0</v>
      </c>
      <c r="Q128" s="318"/>
      <c r="R128" s="135"/>
      <c r="S128" s="136"/>
      <c r="T128" s="137"/>
      <c r="U128" s="138"/>
      <c r="V128" s="139"/>
      <c r="W128" s="140"/>
      <c r="X128" s="141"/>
      <c r="Y128" s="142"/>
      <c r="Z128" s="143"/>
      <c r="AA128" s="144"/>
      <c r="AB128" s="145"/>
      <c r="AC128" s="146"/>
      <c r="AD128" s="147"/>
      <c r="AF128" s="135">
        <f t="shared" ref="AF128:AR128" si="121">$I128*R128</f>
        <v>0</v>
      </c>
      <c r="AG128" s="136">
        <f t="shared" si="121"/>
        <v>0</v>
      </c>
      <c r="AH128" s="137">
        <f t="shared" si="121"/>
        <v>0</v>
      </c>
      <c r="AI128" s="138">
        <f t="shared" si="121"/>
        <v>0</v>
      </c>
      <c r="AJ128" s="139">
        <f t="shared" si="121"/>
        <v>0</v>
      </c>
      <c r="AK128" s="140">
        <f t="shared" si="121"/>
        <v>0</v>
      </c>
      <c r="AL128" s="141">
        <f t="shared" si="121"/>
        <v>0</v>
      </c>
      <c r="AM128" s="142">
        <f t="shared" si="121"/>
        <v>0</v>
      </c>
      <c r="AN128" s="143">
        <f t="shared" si="121"/>
        <v>0</v>
      </c>
      <c r="AO128" s="144">
        <f t="shared" si="121"/>
        <v>0</v>
      </c>
      <c r="AP128" s="145">
        <f t="shared" si="121"/>
        <v>0</v>
      </c>
      <c r="AQ128" s="146">
        <f t="shared" si="121"/>
        <v>0</v>
      </c>
      <c r="AR128" s="147">
        <f t="shared" si="121"/>
        <v>0</v>
      </c>
    </row>
    <row r="129" ht="15.75" customHeight="1">
      <c r="A129" s="343">
        <v>7077.0</v>
      </c>
      <c r="B129" s="344" t="s">
        <v>125</v>
      </c>
      <c r="C129" s="345" t="s">
        <v>64</v>
      </c>
      <c r="D129" s="8"/>
      <c r="E129" s="8"/>
      <c r="F129" s="9"/>
      <c r="G129" s="346"/>
      <c r="H129" s="347"/>
      <c r="I129" s="346">
        <v>5.0</v>
      </c>
      <c r="J129" s="348"/>
      <c r="K129" s="349">
        <f t="shared" si="2"/>
        <v>0</v>
      </c>
      <c r="L129" s="350"/>
      <c r="M129" s="351">
        <v>125.0</v>
      </c>
      <c r="N129" s="352">
        <f>ROUND(M129*'Exchange Rate'!$B$3,2)</f>
        <v>117.5</v>
      </c>
      <c r="O129" s="353"/>
      <c r="P129" s="354">
        <f t="shared" si="3"/>
        <v>0</v>
      </c>
      <c r="Q129" s="318"/>
      <c r="R129" s="135"/>
      <c r="S129" s="136"/>
      <c r="T129" s="137"/>
      <c r="U129" s="138"/>
      <c r="V129" s="139"/>
      <c r="W129" s="140"/>
      <c r="X129" s="141"/>
      <c r="Y129" s="142"/>
      <c r="Z129" s="143"/>
      <c r="AA129" s="144"/>
      <c r="AB129" s="145"/>
      <c r="AC129" s="146"/>
      <c r="AD129" s="147"/>
      <c r="AF129" s="135">
        <f t="shared" ref="AF129:AR129" si="122">$I129*R129</f>
        <v>0</v>
      </c>
      <c r="AG129" s="136">
        <f t="shared" si="122"/>
        <v>0</v>
      </c>
      <c r="AH129" s="137">
        <f t="shared" si="122"/>
        <v>0</v>
      </c>
      <c r="AI129" s="138">
        <f t="shared" si="122"/>
        <v>0</v>
      </c>
      <c r="AJ129" s="139">
        <f t="shared" si="122"/>
        <v>0</v>
      </c>
      <c r="AK129" s="140">
        <f t="shared" si="122"/>
        <v>0</v>
      </c>
      <c r="AL129" s="141">
        <f t="shared" si="122"/>
        <v>0</v>
      </c>
      <c r="AM129" s="142">
        <f t="shared" si="122"/>
        <v>0</v>
      </c>
      <c r="AN129" s="143">
        <f t="shared" si="122"/>
        <v>0</v>
      </c>
      <c r="AO129" s="144">
        <f t="shared" si="122"/>
        <v>0</v>
      </c>
      <c r="AP129" s="145">
        <f t="shared" si="122"/>
        <v>0</v>
      </c>
      <c r="AQ129" s="146">
        <f t="shared" si="122"/>
        <v>0</v>
      </c>
      <c r="AR129" s="147">
        <f t="shared" si="122"/>
        <v>0</v>
      </c>
    </row>
    <row r="130" ht="15.75" customHeight="1">
      <c r="A130" s="343">
        <v>7078.0</v>
      </c>
      <c r="B130" s="344" t="s">
        <v>125</v>
      </c>
      <c r="C130" s="345" t="s">
        <v>65</v>
      </c>
      <c r="D130" s="8"/>
      <c r="E130" s="8"/>
      <c r="F130" s="9"/>
      <c r="G130" s="346"/>
      <c r="H130" s="347"/>
      <c r="I130" s="346">
        <v>5.0</v>
      </c>
      <c r="J130" s="348"/>
      <c r="K130" s="349">
        <f t="shared" si="2"/>
        <v>0</v>
      </c>
      <c r="L130" s="350"/>
      <c r="M130" s="351">
        <v>179.0</v>
      </c>
      <c r="N130" s="352">
        <f>ROUND(M130*'Exchange Rate'!$B$3,2)</f>
        <v>168.26</v>
      </c>
      <c r="O130" s="353"/>
      <c r="P130" s="354">
        <f t="shared" si="3"/>
        <v>0</v>
      </c>
      <c r="Q130" s="318"/>
      <c r="R130" s="135"/>
      <c r="S130" s="136"/>
      <c r="T130" s="137"/>
      <c r="U130" s="138"/>
      <c r="V130" s="139"/>
      <c r="W130" s="140"/>
      <c r="X130" s="141"/>
      <c r="Y130" s="142"/>
      <c r="Z130" s="143"/>
      <c r="AA130" s="144"/>
      <c r="AB130" s="145"/>
      <c r="AC130" s="146"/>
      <c r="AD130" s="147"/>
      <c r="AF130" s="135">
        <f t="shared" ref="AF130:AR130" si="123">$I130*R130</f>
        <v>0</v>
      </c>
      <c r="AG130" s="136">
        <f t="shared" si="123"/>
        <v>0</v>
      </c>
      <c r="AH130" s="137">
        <f t="shared" si="123"/>
        <v>0</v>
      </c>
      <c r="AI130" s="138">
        <f t="shared" si="123"/>
        <v>0</v>
      </c>
      <c r="AJ130" s="139">
        <f t="shared" si="123"/>
        <v>0</v>
      </c>
      <c r="AK130" s="140">
        <f t="shared" si="123"/>
        <v>0</v>
      </c>
      <c r="AL130" s="141">
        <f t="shared" si="123"/>
        <v>0</v>
      </c>
      <c r="AM130" s="142">
        <f t="shared" si="123"/>
        <v>0</v>
      </c>
      <c r="AN130" s="143">
        <f t="shared" si="123"/>
        <v>0</v>
      </c>
      <c r="AO130" s="144">
        <f t="shared" si="123"/>
        <v>0</v>
      </c>
      <c r="AP130" s="145">
        <f t="shared" si="123"/>
        <v>0</v>
      </c>
      <c r="AQ130" s="146">
        <f t="shared" si="123"/>
        <v>0</v>
      </c>
      <c r="AR130" s="147">
        <f t="shared" si="123"/>
        <v>0</v>
      </c>
    </row>
    <row r="131" ht="15.75" customHeight="1">
      <c r="A131" s="343">
        <v>7079.0</v>
      </c>
      <c r="B131" s="344" t="s">
        <v>125</v>
      </c>
      <c r="C131" s="345" t="s">
        <v>66</v>
      </c>
      <c r="D131" s="8"/>
      <c r="E131" s="8"/>
      <c r="F131" s="9"/>
      <c r="G131" s="346"/>
      <c r="H131" s="347"/>
      <c r="I131" s="346">
        <v>5.0</v>
      </c>
      <c r="J131" s="348"/>
      <c r="K131" s="349">
        <f t="shared" si="2"/>
        <v>0</v>
      </c>
      <c r="L131" s="350"/>
      <c r="M131" s="351">
        <v>205.0</v>
      </c>
      <c r="N131" s="352">
        <f>ROUND(M131*'Exchange Rate'!$B$3,2)</f>
        <v>192.7</v>
      </c>
      <c r="O131" s="353"/>
      <c r="P131" s="354">
        <f t="shared" si="3"/>
        <v>0</v>
      </c>
      <c r="Q131" s="318"/>
      <c r="R131" s="135"/>
      <c r="S131" s="136"/>
      <c r="T131" s="137"/>
      <c r="U131" s="138"/>
      <c r="V131" s="139"/>
      <c r="W131" s="140"/>
      <c r="X131" s="141"/>
      <c r="Y131" s="142"/>
      <c r="Z131" s="143"/>
      <c r="AA131" s="144"/>
      <c r="AB131" s="145"/>
      <c r="AC131" s="146"/>
      <c r="AD131" s="147"/>
      <c r="AF131" s="135">
        <f t="shared" ref="AF131:AR131" si="124">$I131*R131</f>
        <v>0</v>
      </c>
      <c r="AG131" s="136">
        <f t="shared" si="124"/>
        <v>0</v>
      </c>
      <c r="AH131" s="137">
        <f t="shared" si="124"/>
        <v>0</v>
      </c>
      <c r="AI131" s="138">
        <f t="shared" si="124"/>
        <v>0</v>
      </c>
      <c r="AJ131" s="139">
        <f t="shared" si="124"/>
        <v>0</v>
      </c>
      <c r="AK131" s="140">
        <f t="shared" si="124"/>
        <v>0</v>
      </c>
      <c r="AL131" s="141">
        <f t="shared" si="124"/>
        <v>0</v>
      </c>
      <c r="AM131" s="142">
        <f t="shared" si="124"/>
        <v>0</v>
      </c>
      <c r="AN131" s="143">
        <f t="shared" si="124"/>
        <v>0</v>
      </c>
      <c r="AO131" s="144">
        <f t="shared" si="124"/>
        <v>0</v>
      </c>
      <c r="AP131" s="145">
        <f t="shared" si="124"/>
        <v>0</v>
      </c>
      <c r="AQ131" s="146">
        <f t="shared" si="124"/>
        <v>0</v>
      </c>
      <c r="AR131" s="147">
        <f t="shared" si="124"/>
        <v>0</v>
      </c>
    </row>
    <row r="132" ht="15.75" customHeight="1">
      <c r="A132" s="343">
        <v>7080.0</v>
      </c>
      <c r="B132" s="344" t="s">
        <v>125</v>
      </c>
      <c r="C132" s="345" t="s">
        <v>67</v>
      </c>
      <c r="D132" s="8"/>
      <c r="E132" s="8"/>
      <c r="F132" s="9"/>
      <c r="G132" s="346"/>
      <c r="H132" s="347"/>
      <c r="I132" s="346">
        <v>4.0</v>
      </c>
      <c r="J132" s="348"/>
      <c r="K132" s="349">
        <f t="shared" si="2"/>
        <v>0</v>
      </c>
      <c r="L132" s="350"/>
      <c r="M132" s="351">
        <v>320.0</v>
      </c>
      <c r="N132" s="352">
        <f>ROUND(M132*'Exchange Rate'!$B$3,2)</f>
        <v>300.8</v>
      </c>
      <c r="O132" s="353"/>
      <c r="P132" s="354">
        <f t="shared" si="3"/>
        <v>0</v>
      </c>
      <c r="Q132" s="318"/>
      <c r="R132" s="135"/>
      <c r="S132" s="136"/>
      <c r="T132" s="137"/>
      <c r="U132" s="138"/>
      <c r="V132" s="139"/>
      <c r="W132" s="140"/>
      <c r="X132" s="141"/>
      <c r="Y132" s="142"/>
      <c r="Z132" s="143"/>
      <c r="AA132" s="144"/>
      <c r="AB132" s="145"/>
      <c r="AC132" s="146"/>
      <c r="AD132" s="147"/>
      <c r="AF132" s="135">
        <f t="shared" ref="AF132:AR132" si="125">$I132*R132</f>
        <v>0</v>
      </c>
      <c r="AG132" s="136">
        <f t="shared" si="125"/>
        <v>0</v>
      </c>
      <c r="AH132" s="137">
        <f t="shared" si="125"/>
        <v>0</v>
      </c>
      <c r="AI132" s="138">
        <f t="shared" si="125"/>
        <v>0</v>
      </c>
      <c r="AJ132" s="139">
        <f t="shared" si="125"/>
        <v>0</v>
      </c>
      <c r="AK132" s="140">
        <f t="shared" si="125"/>
        <v>0</v>
      </c>
      <c r="AL132" s="141">
        <f t="shared" si="125"/>
        <v>0</v>
      </c>
      <c r="AM132" s="142">
        <f t="shared" si="125"/>
        <v>0</v>
      </c>
      <c r="AN132" s="143">
        <f t="shared" si="125"/>
        <v>0</v>
      </c>
      <c r="AO132" s="144">
        <f t="shared" si="125"/>
        <v>0</v>
      </c>
      <c r="AP132" s="145">
        <f t="shared" si="125"/>
        <v>0</v>
      </c>
      <c r="AQ132" s="146">
        <f t="shared" si="125"/>
        <v>0</v>
      </c>
      <c r="AR132" s="147">
        <f t="shared" si="125"/>
        <v>0</v>
      </c>
    </row>
    <row r="133" ht="15.75" customHeight="1">
      <c r="A133" s="355">
        <v>7012.0</v>
      </c>
      <c r="B133" s="356" t="s">
        <v>126</v>
      </c>
      <c r="C133" s="357" t="s">
        <v>63</v>
      </c>
      <c r="D133" s="27"/>
      <c r="E133" s="27"/>
      <c r="F133" s="28"/>
      <c r="G133" s="358"/>
      <c r="H133" s="359"/>
      <c r="I133" s="358">
        <v>10.0</v>
      </c>
      <c r="J133" s="360"/>
      <c r="K133" s="361">
        <f t="shared" si="2"/>
        <v>0</v>
      </c>
      <c r="L133" s="362"/>
      <c r="M133" s="363">
        <v>110.0</v>
      </c>
      <c r="N133" s="364">
        <f>ROUND(M133*'Exchange Rate'!$B$3,2)</f>
        <v>103.4</v>
      </c>
      <c r="O133" s="365"/>
      <c r="P133" s="366">
        <f t="shared" si="3"/>
        <v>0</v>
      </c>
      <c r="Q133" s="174"/>
      <c r="R133" s="135"/>
      <c r="S133" s="136"/>
      <c r="T133" s="137"/>
      <c r="U133" s="138"/>
      <c r="V133" s="139"/>
      <c r="W133" s="140"/>
      <c r="X133" s="141"/>
      <c r="Y133" s="142"/>
      <c r="Z133" s="143"/>
      <c r="AA133" s="144"/>
      <c r="AB133" s="145"/>
      <c r="AC133" s="146"/>
      <c r="AD133" s="147"/>
      <c r="AF133" s="135">
        <f t="shared" ref="AF133:AR133" si="126">$I133*R133</f>
        <v>0</v>
      </c>
      <c r="AG133" s="136">
        <f t="shared" si="126"/>
        <v>0</v>
      </c>
      <c r="AH133" s="137">
        <f t="shared" si="126"/>
        <v>0</v>
      </c>
      <c r="AI133" s="138">
        <f t="shared" si="126"/>
        <v>0</v>
      </c>
      <c r="AJ133" s="139">
        <f t="shared" si="126"/>
        <v>0</v>
      </c>
      <c r="AK133" s="140">
        <f t="shared" si="126"/>
        <v>0</v>
      </c>
      <c r="AL133" s="141">
        <f t="shared" si="126"/>
        <v>0</v>
      </c>
      <c r="AM133" s="142">
        <f t="shared" si="126"/>
        <v>0</v>
      </c>
      <c r="AN133" s="143">
        <f t="shared" si="126"/>
        <v>0</v>
      </c>
      <c r="AO133" s="144">
        <f t="shared" si="126"/>
        <v>0</v>
      </c>
      <c r="AP133" s="145">
        <f t="shared" si="126"/>
        <v>0</v>
      </c>
      <c r="AQ133" s="146">
        <f t="shared" si="126"/>
        <v>0</v>
      </c>
      <c r="AR133" s="147">
        <f t="shared" si="126"/>
        <v>0</v>
      </c>
    </row>
    <row r="134" ht="15.75" customHeight="1">
      <c r="A134" s="367">
        <v>6907.0</v>
      </c>
      <c r="B134" s="368" t="s">
        <v>127</v>
      </c>
      <c r="C134" s="369" t="s">
        <v>63</v>
      </c>
      <c r="D134" s="27"/>
      <c r="E134" s="27"/>
      <c r="F134" s="28"/>
      <c r="G134" s="370"/>
      <c r="H134" s="371"/>
      <c r="I134" s="370">
        <v>6.0</v>
      </c>
      <c r="J134" s="372"/>
      <c r="K134" s="373">
        <f t="shared" si="2"/>
        <v>0</v>
      </c>
      <c r="L134" s="374"/>
      <c r="M134" s="375">
        <v>359.0</v>
      </c>
      <c r="N134" s="376">
        <f>ROUND(M134*'Exchange Rate'!$B$3,2)</f>
        <v>337.46</v>
      </c>
      <c r="O134" s="377"/>
      <c r="P134" s="378">
        <f t="shared" si="3"/>
        <v>0</v>
      </c>
      <c r="Q134" s="174"/>
      <c r="R134" s="135"/>
      <c r="S134" s="136"/>
      <c r="T134" s="123"/>
      <c r="U134" s="124"/>
      <c r="V134" s="139"/>
      <c r="W134" s="140"/>
      <c r="X134" s="141"/>
      <c r="Y134" s="142"/>
      <c r="Z134" s="143"/>
      <c r="AA134" s="144"/>
      <c r="AB134" s="145"/>
      <c r="AC134" s="146"/>
      <c r="AD134" s="147"/>
      <c r="AF134" s="135">
        <f t="shared" ref="AF134:AR134" si="127">$I134*R134</f>
        <v>0</v>
      </c>
      <c r="AG134" s="136">
        <f t="shared" si="127"/>
        <v>0</v>
      </c>
      <c r="AH134" s="123">
        <f t="shared" si="127"/>
        <v>0</v>
      </c>
      <c r="AI134" s="124">
        <f t="shared" si="127"/>
        <v>0</v>
      </c>
      <c r="AJ134" s="139">
        <f t="shared" si="127"/>
        <v>0</v>
      </c>
      <c r="AK134" s="140">
        <f t="shared" si="127"/>
        <v>0</v>
      </c>
      <c r="AL134" s="141">
        <f t="shared" si="127"/>
        <v>0</v>
      </c>
      <c r="AM134" s="142">
        <f t="shared" si="127"/>
        <v>0</v>
      </c>
      <c r="AN134" s="143">
        <f t="shared" si="127"/>
        <v>0</v>
      </c>
      <c r="AO134" s="144">
        <f t="shared" si="127"/>
        <v>0</v>
      </c>
      <c r="AP134" s="145">
        <f t="shared" si="127"/>
        <v>0</v>
      </c>
      <c r="AQ134" s="146">
        <f t="shared" si="127"/>
        <v>0</v>
      </c>
      <c r="AR134" s="147">
        <f t="shared" si="127"/>
        <v>0</v>
      </c>
    </row>
    <row r="135" ht="15.75" customHeight="1">
      <c r="A135" s="367">
        <v>6912.0</v>
      </c>
      <c r="B135" s="368" t="s">
        <v>127</v>
      </c>
      <c r="C135" s="379" t="s">
        <v>64</v>
      </c>
      <c r="D135" s="8"/>
      <c r="E135" s="8"/>
      <c r="F135" s="9"/>
      <c r="G135" s="380"/>
      <c r="H135" s="381"/>
      <c r="I135" s="380">
        <v>1.0</v>
      </c>
      <c r="J135" s="382"/>
      <c r="K135" s="373">
        <f t="shared" si="2"/>
        <v>0</v>
      </c>
      <c r="L135" s="383"/>
      <c r="M135" s="384">
        <v>159.0</v>
      </c>
      <c r="N135" s="385">
        <f>ROUND(M135*'Exchange Rate'!$B$3,2)</f>
        <v>149.46</v>
      </c>
      <c r="O135" s="386"/>
      <c r="P135" s="387">
        <f t="shared" si="3"/>
        <v>0</v>
      </c>
      <c r="Q135" s="174"/>
      <c r="R135" s="135"/>
      <c r="S135" s="136"/>
      <c r="T135" s="123"/>
      <c r="U135" s="124"/>
      <c r="V135" s="139"/>
      <c r="W135" s="140"/>
      <c r="X135" s="141"/>
      <c r="Y135" s="142"/>
      <c r="Z135" s="143"/>
      <c r="AA135" s="144"/>
      <c r="AB135" s="145"/>
      <c r="AC135" s="146"/>
      <c r="AD135" s="147"/>
      <c r="AF135" s="135">
        <f t="shared" ref="AF135:AR135" si="128">$I135*R135</f>
        <v>0</v>
      </c>
      <c r="AG135" s="136">
        <f t="shared" si="128"/>
        <v>0</v>
      </c>
      <c r="AH135" s="123">
        <f t="shared" si="128"/>
        <v>0</v>
      </c>
      <c r="AI135" s="124">
        <f t="shared" si="128"/>
        <v>0</v>
      </c>
      <c r="AJ135" s="139">
        <f t="shared" si="128"/>
        <v>0</v>
      </c>
      <c r="AK135" s="140">
        <f t="shared" si="128"/>
        <v>0</v>
      </c>
      <c r="AL135" s="141">
        <f t="shared" si="128"/>
        <v>0</v>
      </c>
      <c r="AM135" s="142">
        <f t="shared" si="128"/>
        <v>0</v>
      </c>
      <c r="AN135" s="143">
        <f t="shared" si="128"/>
        <v>0</v>
      </c>
      <c r="AO135" s="144">
        <f t="shared" si="128"/>
        <v>0</v>
      </c>
      <c r="AP135" s="145">
        <f t="shared" si="128"/>
        <v>0</v>
      </c>
      <c r="AQ135" s="146">
        <f t="shared" si="128"/>
        <v>0</v>
      </c>
      <c r="AR135" s="147">
        <f t="shared" si="128"/>
        <v>0</v>
      </c>
    </row>
    <row r="136" ht="15.75" customHeight="1">
      <c r="A136" s="388">
        <v>7030.0</v>
      </c>
      <c r="B136" s="389" t="s">
        <v>128</v>
      </c>
      <c r="C136" s="390"/>
      <c r="D136" s="8"/>
      <c r="E136" s="8"/>
      <c r="F136" s="9"/>
      <c r="G136" s="391"/>
      <c r="H136" s="392"/>
      <c r="I136" s="391">
        <v>1.0</v>
      </c>
      <c r="J136" s="393"/>
      <c r="K136" s="394">
        <f t="shared" si="2"/>
        <v>0</v>
      </c>
      <c r="L136" s="395"/>
      <c r="M136" s="396">
        <v>90.0</v>
      </c>
      <c r="N136" s="397">
        <f>ROUND(M136*'Exchange Rate'!$B$3,2)</f>
        <v>84.6</v>
      </c>
      <c r="O136" s="398"/>
      <c r="P136" s="399">
        <f t="shared" si="3"/>
        <v>0</v>
      </c>
      <c r="Q136" s="174"/>
      <c r="R136" s="135"/>
      <c r="S136" s="136"/>
      <c r="T136" s="137"/>
      <c r="U136" s="138"/>
      <c r="V136" s="139"/>
      <c r="W136" s="140"/>
      <c r="X136" s="141"/>
      <c r="Y136" s="142"/>
      <c r="Z136" s="143"/>
      <c r="AA136" s="144"/>
      <c r="AB136" s="145"/>
      <c r="AC136" s="146"/>
      <c r="AD136" s="147"/>
      <c r="AF136" s="135">
        <f t="shared" ref="AF136:AR136" si="129">$I136*R136</f>
        <v>0</v>
      </c>
      <c r="AG136" s="136">
        <f t="shared" si="129"/>
        <v>0</v>
      </c>
      <c r="AH136" s="137">
        <f t="shared" si="129"/>
        <v>0</v>
      </c>
      <c r="AI136" s="138">
        <f t="shared" si="129"/>
        <v>0</v>
      </c>
      <c r="AJ136" s="139">
        <f t="shared" si="129"/>
        <v>0</v>
      </c>
      <c r="AK136" s="140">
        <f t="shared" si="129"/>
        <v>0</v>
      </c>
      <c r="AL136" s="141">
        <f t="shared" si="129"/>
        <v>0</v>
      </c>
      <c r="AM136" s="142">
        <f t="shared" si="129"/>
        <v>0</v>
      </c>
      <c r="AN136" s="143">
        <f t="shared" si="129"/>
        <v>0</v>
      </c>
      <c r="AO136" s="144">
        <f t="shared" si="129"/>
        <v>0</v>
      </c>
      <c r="AP136" s="145">
        <f t="shared" si="129"/>
        <v>0</v>
      </c>
      <c r="AQ136" s="146">
        <f t="shared" si="129"/>
        <v>0</v>
      </c>
      <c r="AR136" s="147">
        <f t="shared" si="129"/>
        <v>0</v>
      </c>
    </row>
    <row r="137" ht="15.75" customHeight="1">
      <c r="A137" s="400">
        <f>COUNT(I10:I136)</f>
        <v>127</v>
      </c>
      <c r="B137" s="401" t="s">
        <v>129</v>
      </c>
      <c r="C137" s="402"/>
      <c r="D137" s="402"/>
      <c r="E137" s="403"/>
      <c r="F137" s="402"/>
      <c r="G137" s="404"/>
      <c r="H137" s="405"/>
      <c r="I137" s="134"/>
      <c r="J137" s="174"/>
      <c r="K137" s="134"/>
      <c r="L137" s="134"/>
      <c r="M137" s="174"/>
      <c r="N137" s="174"/>
      <c r="O137" s="134"/>
      <c r="P137" s="134"/>
      <c r="Q137" s="174"/>
      <c r="R137" s="406"/>
      <c r="S137" s="407"/>
      <c r="T137" s="408"/>
      <c r="U137" s="409"/>
      <c r="V137" s="410"/>
      <c r="W137" s="411"/>
      <c r="X137" s="412"/>
      <c r="Y137" s="413"/>
      <c r="Z137" s="414"/>
      <c r="AA137" s="415"/>
      <c r="AB137" s="416"/>
      <c r="AC137" s="417"/>
      <c r="AD137" s="418"/>
      <c r="AF137" s="406"/>
      <c r="AG137" s="407"/>
      <c r="AH137" s="408"/>
      <c r="AI137" s="409"/>
      <c r="AJ137" s="410"/>
      <c r="AK137" s="411"/>
      <c r="AL137" s="412"/>
      <c r="AM137" s="413"/>
      <c r="AN137" s="414"/>
      <c r="AO137" s="415"/>
      <c r="AP137" s="416"/>
      <c r="AQ137" s="417"/>
      <c r="AR137" s="418"/>
    </row>
    <row r="138" ht="22.5" customHeight="1">
      <c r="A138" s="419" t="s">
        <v>130</v>
      </c>
      <c r="B138" s="420"/>
      <c r="C138" s="420"/>
      <c r="D138" s="420"/>
      <c r="E138" s="420"/>
      <c r="F138" s="420"/>
      <c r="G138" s="421"/>
      <c r="H138" s="422"/>
      <c r="I138" s="423">
        <f>SUM(I10:I136)</f>
        <v>741</v>
      </c>
      <c r="J138" s="424"/>
      <c r="K138" s="425">
        <f>SUM(K10:K136)</f>
        <v>0</v>
      </c>
      <c r="L138" s="426"/>
      <c r="M138" s="427">
        <f>IF(K138&gt;0,P138/K138,0)</f>
        <v>0</v>
      </c>
      <c r="N138" s="428">
        <f>IF(K138&gt;0,P138/K138,0)</f>
        <v>0</v>
      </c>
      <c r="O138" s="426"/>
      <c r="P138" s="429">
        <f>SUM(P10:P136)</f>
        <v>0</v>
      </c>
      <c r="Q138" s="430"/>
      <c r="R138" s="431">
        <f t="shared" ref="R138:AC138" si="130">SUM(R10:R136)</f>
        <v>0</v>
      </c>
      <c r="S138" s="432">
        <f t="shared" si="130"/>
        <v>0</v>
      </c>
      <c r="T138" s="433">
        <f t="shared" si="130"/>
        <v>0</v>
      </c>
      <c r="U138" s="434">
        <f t="shared" si="130"/>
        <v>0</v>
      </c>
      <c r="V138" s="435">
        <f t="shared" si="130"/>
        <v>0</v>
      </c>
      <c r="W138" s="436">
        <f t="shared" si="130"/>
        <v>0</v>
      </c>
      <c r="X138" s="437">
        <f t="shared" si="130"/>
        <v>0</v>
      </c>
      <c r="Y138" s="438">
        <f t="shared" si="130"/>
        <v>0</v>
      </c>
      <c r="Z138" s="439">
        <f t="shared" si="130"/>
        <v>0</v>
      </c>
      <c r="AA138" s="440">
        <f t="shared" si="130"/>
        <v>0</v>
      </c>
      <c r="AB138" s="441">
        <f t="shared" si="130"/>
        <v>0</v>
      </c>
      <c r="AC138" s="442">
        <f t="shared" si="130"/>
        <v>0</v>
      </c>
      <c r="AD138" s="443">
        <f>SUM(AD9:AD136)</f>
        <v>0</v>
      </c>
      <c r="AF138" s="444">
        <f t="shared" ref="AF138:AR138" si="131">SUM(AF9:AF136)</f>
        <v>0</v>
      </c>
      <c r="AG138" s="445">
        <f t="shared" si="131"/>
        <v>0</v>
      </c>
      <c r="AH138" s="446">
        <f t="shared" si="131"/>
        <v>0</v>
      </c>
      <c r="AI138" s="447">
        <f t="shared" si="131"/>
        <v>0</v>
      </c>
      <c r="AJ138" s="448">
        <f t="shared" si="131"/>
        <v>0</v>
      </c>
      <c r="AK138" s="449">
        <f t="shared" si="131"/>
        <v>0</v>
      </c>
      <c r="AL138" s="450">
        <f t="shared" si="131"/>
        <v>0</v>
      </c>
      <c r="AM138" s="451">
        <f t="shared" si="131"/>
        <v>0</v>
      </c>
      <c r="AN138" s="452">
        <f t="shared" si="131"/>
        <v>0</v>
      </c>
      <c r="AO138" s="453">
        <f t="shared" si="131"/>
        <v>0</v>
      </c>
      <c r="AP138" s="454">
        <f t="shared" si="131"/>
        <v>0</v>
      </c>
      <c r="AQ138" s="455">
        <f t="shared" si="131"/>
        <v>0</v>
      </c>
      <c r="AR138" s="456">
        <f t="shared" si="131"/>
        <v>0</v>
      </c>
    </row>
    <row r="139" ht="6.75" customHeight="1">
      <c r="A139" s="2"/>
      <c r="B139" s="2"/>
      <c r="C139" s="2"/>
      <c r="D139" s="2"/>
      <c r="E139" s="2"/>
      <c r="F139" s="2"/>
      <c r="G139" s="2"/>
      <c r="H139" s="2"/>
      <c r="I139" s="2"/>
      <c r="J139" s="2"/>
      <c r="K139" s="2"/>
      <c r="L139" s="457"/>
      <c r="M139" s="458"/>
      <c r="N139" s="458"/>
      <c r="O139" s="457"/>
      <c r="P139" s="457"/>
      <c r="Q139" s="457"/>
      <c r="R139" s="2"/>
      <c r="S139" s="2"/>
      <c r="T139" s="2"/>
      <c r="U139" s="2"/>
      <c r="V139" s="2"/>
      <c r="W139" s="2"/>
      <c r="X139" s="2"/>
      <c r="Y139" s="2"/>
      <c r="Z139" s="2"/>
      <c r="AA139" s="2"/>
      <c r="AB139" s="2"/>
      <c r="AC139" s="2"/>
      <c r="AD139" s="2"/>
    </row>
    <row r="140" ht="25.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ht="55.5" customHeight="1">
      <c r="A141" s="2"/>
      <c r="B141" s="2"/>
      <c r="C141" s="2"/>
      <c r="D141" s="2"/>
      <c r="E141" s="2"/>
      <c r="F141" s="2"/>
      <c r="G141" s="2"/>
      <c r="H141" s="2"/>
      <c r="I141" s="2"/>
      <c r="J141" s="2"/>
      <c r="K141" s="2"/>
      <c r="L141" s="457"/>
      <c r="M141" s="458"/>
      <c r="N141" s="458"/>
      <c r="O141" s="457"/>
      <c r="P141" s="457"/>
      <c r="Q141" s="457"/>
      <c r="R141" s="2"/>
      <c r="S141" s="2"/>
      <c r="T141" s="2"/>
      <c r="U141" s="2"/>
      <c r="V141" s="2"/>
      <c r="W141" s="2"/>
      <c r="X141" s="2"/>
      <c r="Y141" s="2"/>
      <c r="Z141" s="2"/>
      <c r="AA141" s="2"/>
      <c r="AB141" s="2"/>
      <c r="AC141" s="2"/>
      <c r="AD141" s="2"/>
    </row>
    <row r="142" ht="6.75" customHeight="1">
      <c r="A142" s="2"/>
      <c r="B142" s="2"/>
      <c r="C142" s="2"/>
      <c r="D142" s="2"/>
      <c r="E142" s="2"/>
      <c r="F142" s="2"/>
      <c r="G142" s="2"/>
      <c r="H142" s="2"/>
      <c r="I142" s="2"/>
      <c r="J142" s="2"/>
      <c r="K142" s="2"/>
      <c r="L142" s="457"/>
      <c r="M142" s="458"/>
      <c r="N142" s="458"/>
      <c r="O142" s="457"/>
      <c r="P142" s="457"/>
      <c r="Q142" s="457"/>
      <c r="R142" s="2"/>
      <c r="S142" s="2"/>
      <c r="T142" s="2"/>
      <c r="U142" s="2"/>
      <c r="V142" s="2"/>
      <c r="W142" s="2"/>
      <c r="X142" s="2"/>
      <c r="Y142" s="2"/>
      <c r="Z142" s="2"/>
      <c r="AA142" s="2"/>
      <c r="AB142" s="2"/>
      <c r="AC142" s="2"/>
      <c r="AD142" s="2"/>
    </row>
    <row r="143" ht="15.75" customHeight="1">
      <c r="A143" s="459" t="s">
        <v>131</v>
      </c>
      <c r="B143" s="2"/>
      <c r="C143" s="2"/>
      <c r="D143" s="2"/>
      <c r="E143" s="2"/>
      <c r="F143" s="2"/>
      <c r="G143" s="2"/>
      <c r="H143" s="2"/>
      <c r="I143" s="2"/>
      <c r="J143" s="2"/>
      <c r="K143" s="2"/>
      <c r="L143" s="2"/>
      <c r="M143" s="2"/>
      <c r="N143" s="2"/>
      <c r="O143" s="2"/>
      <c r="P143" s="2"/>
      <c r="Q143" s="2"/>
      <c r="R143" s="2"/>
      <c r="S143" s="2"/>
      <c r="T143" s="2"/>
      <c r="U143" s="2"/>
      <c r="V143" s="460"/>
      <c r="W143" s="2"/>
      <c r="X143" s="2"/>
      <c r="Y143" s="2"/>
      <c r="Z143" s="2"/>
      <c r="AA143" s="2"/>
      <c r="AB143" s="2"/>
      <c r="AC143" s="2"/>
      <c r="AD143" s="2"/>
    </row>
    <row r="144" ht="15.75" customHeight="1">
      <c r="A144" s="461" t="s">
        <v>132</v>
      </c>
      <c r="B144" s="462"/>
      <c r="C144" s="462"/>
      <c r="D144" s="462"/>
      <c r="E144" s="463"/>
      <c r="F144" s="464"/>
      <c r="G144" s="462"/>
      <c r="H144" s="462"/>
      <c r="I144" s="465" t="str">
        <f>"(includes "&amp;V145&amp;" sets, "&amp;W145&amp;" holds)"</f>
        <v>(includes $ sets, 741 holds)</v>
      </c>
      <c r="J144" s="466"/>
      <c r="K144" s="467">
        <f>SUM(R144:AD144)</f>
        <v>0</v>
      </c>
      <c r="L144" s="468"/>
      <c r="M144" s="469">
        <f t="shared" ref="M144:N144" si="132">SUM(M10:M136)</f>
        <v>24803</v>
      </c>
      <c r="N144" s="470">
        <f t="shared" si="132"/>
        <v>23314.82</v>
      </c>
      <c r="O144" s="471"/>
      <c r="P144" s="472">
        <f>K144*N144</f>
        <v>0</v>
      </c>
      <c r="Q144" s="95"/>
      <c r="R144" s="96"/>
      <c r="S144" s="97"/>
      <c r="T144" s="98"/>
      <c r="U144" s="99"/>
      <c r="V144" s="473"/>
      <c r="W144" s="101"/>
      <c r="X144" s="102"/>
      <c r="Y144" s="103"/>
      <c r="Z144" s="104"/>
      <c r="AA144" s="105"/>
      <c r="AB144" s="106"/>
      <c r="AC144" s="107"/>
      <c r="AD144" s="108"/>
      <c r="AF144" s="96">
        <f t="shared" ref="AF144:AR144" si="133">$W145*R144</f>
        <v>0</v>
      </c>
      <c r="AG144" s="97">
        <f t="shared" si="133"/>
        <v>0</v>
      </c>
      <c r="AH144" s="98">
        <f t="shared" si="133"/>
        <v>0</v>
      </c>
      <c r="AI144" s="99">
        <f t="shared" si="133"/>
        <v>0</v>
      </c>
      <c r="AJ144" s="100">
        <f t="shared" si="133"/>
        <v>0</v>
      </c>
      <c r="AK144" s="101">
        <f t="shared" si="133"/>
        <v>0</v>
      </c>
      <c r="AL144" s="102">
        <f t="shared" si="133"/>
        <v>0</v>
      </c>
      <c r="AM144" s="103">
        <f t="shared" si="133"/>
        <v>0</v>
      </c>
      <c r="AN144" s="104">
        <f t="shared" si="133"/>
        <v>0</v>
      </c>
      <c r="AO144" s="105">
        <f t="shared" si="133"/>
        <v>0</v>
      </c>
      <c r="AP144" s="106">
        <f t="shared" si="133"/>
        <v>0</v>
      </c>
      <c r="AQ144" s="107">
        <f t="shared" si="133"/>
        <v>0</v>
      </c>
      <c r="AR144" s="108">
        <f t="shared" si="133"/>
        <v>0</v>
      </c>
    </row>
    <row r="145" ht="15.75" customHeight="1">
      <c r="A145" s="474" t="str">
        <f>"     Send me 1 of each in Catalogue, all the same color, Times No. Ranges at "&amp;SUBSTITUTE(ADDRESS(1,CELL("col",K144),4),"1","")&amp;CELL("row",K144)</f>
        <v>     Send me 1 of each in Catalogue, all the same color, Times No. Ranges at K144</v>
      </c>
      <c r="B145" s="460"/>
      <c r="C145" s="460"/>
      <c r="D145" s="460"/>
      <c r="E145" s="460"/>
      <c r="F145" s="460"/>
      <c r="G145" s="475"/>
      <c r="H145" s="460"/>
      <c r="I145" s="460"/>
      <c r="J145" s="460"/>
      <c r="K145" s="476"/>
      <c r="L145" s="476"/>
      <c r="M145" s="476"/>
      <c r="N145" s="477"/>
      <c r="O145" s="478"/>
      <c r="P145" s="479"/>
      <c r="Q145" s="480"/>
      <c r="R145" s="481"/>
      <c r="S145" s="482"/>
      <c r="T145" s="483"/>
      <c r="U145" s="482"/>
      <c r="V145" s="484" t="s">
        <v>133</v>
      </c>
      <c r="W145" s="485">
        <f>SUM(I10:I136)</f>
        <v>741</v>
      </c>
      <c r="X145" s="486"/>
      <c r="Y145" s="487"/>
      <c r="Z145" s="487"/>
      <c r="AA145" s="486"/>
      <c r="AB145" s="486"/>
      <c r="AC145" s="486"/>
      <c r="AD145" s="488"/>
    </row>
    <row r="146" ht="15.75" customHeight="1">
      <c r="A146" s="2"/>
      <c r="B146" s="2"/>
      <c r="C146" s="2"/>
      <c r="D146" s="2"/>
      <c r="E146" s="2"/>
      <c r="G146" s="2"/>
      <c r="H146" s="2"/>
      <c r="I146" s="2"/>
      <c r="J146" s="2"/>
      <c r="K146" s="5"/>
      <c r="L146" s="5"/>
      <c r="M146" s="5"/>
      <c r="N146" s="489"/>
      <c r="O146" s="490"/>
      <c r="P146" s="490"/>
      <c r="Q146" s="2"/>
      <c r="R146" s="491"/>
      <c r="S146" s="491"/>
      <c r="T146" s="492"/>
      <c r="U146" s="492"/>
      <c r="V146" s="492"/>
      <c r="W146" s="492"/>
      <c r="X146" s="492"/>
      <c r="Y146" s="491"/>
      <c r="Z146" s="491"/>
      <c r="AA146" s="492"/>
      <c r="AB146" s="492"/>
      <c r="AC146" s="492"/>
      <c r="AD146" s="491"/>
    </row>
    <row r="147" ht="15.75" customHeight="1">
      <c r="A147" s="461" t="s">
        <v>134</v>
      </c>
      <c r="B147" s="462"/>
      <c r="C147" s="462"/>
      <c r="D147" s="462"/>
      <c r="E147" s="463"/>
      <c r="F147" s="464"/>
      <c r="G147" s="462"/>
      <c r="H147" s="462"/>
      <c r="I147" s="465" t="str">
        <f>"(includes "&amp;V148&amp;" sets, "&amp;W148&amp;" holds)"</f>
        <v>(includes 15 sets, 83 holds)</v>
      </c>
      <c r="J147" s="466"/>
      <c r="K147" s="467">
        <f>SUM(R147:AD147)</f>
        <v>0</v>
      </c>
      <c r="L147" s="468"/>
      <c r="M147" s="469">
        <f t="shared" ref="M147:N147" si="134">SUM(M10:M24)</f>
        <v>3239</v>
      </c>
      <c r="N147" s="470">
        <f t="shared" si="134"/>
        <v>3044.66</v>
      </c>
      <c r="O147" s="471"/>
      <c r="P147" s="472">
        <f>K147*N147</f>
        <v>0</v>
      </c>
      <c r="Q147" s="95"/>
      <c r="R147" s="96"/>
      <c r="S147" s="97"/>
      <c r="T147" s="98"/>
      <c r="U147" s="99"/>
      <c r="V147" s="100"/>
      <c r="W147" s="101"/>
      <c r="X147" s="102"/>
      <c r="Y147" s="103"/>
      <c r="Z147" s="104"/>
      <c r="AA147" s="105"/>
      <c r="AB147" s="106"/>
      <c r="AC147" s="107"/>
      <c r="AD147" s="108"/>
      <c r="AF147" s="96">
        <f t="shared" ref="AF147:AR147" si="135">$W148*R147</f>
        <v>0</v>
      </c>
      <c r="AG147" s="97">
        <f t="shared" si="135"/>
        <v>0</v>
      </c>
      <c r="AH147" s="98">
        <f t="shared" si="135"/>
        <v>0</v>
      </c>
      <c r="AI147" s="99">
        <f t="shared" si="135"/>
        <v>0</v>
      </c>
      <c r="AJ147" s="100">
        <f t="shared" si="135"/>
        <v>0</v>
      </c>
      <c r="AK147" s="101">
        <f t="shared" si="135"/>
        <v>0</v>
      </c>
      <c r="AL147" s="102">
        <f t="shared" si="135"/>
        <v>0</v>
      </c>
      <c r="AM147" s="103">
        <f t="shared" si="135"/>
        <v>0</v>
      </c>
      <c r="AN147" s="104">
        <f t="shared" si="135"/>
        <v>0</v>
      </c>
      <c r="AO147" s="105">
        <f t="shared" si="135"/>
        <v>0</v>
      </c>
      <c r="AP147" s="106">
        <f t="shared" si="135"/>
        <v>0</v>
      </c>
      <c r="AQ147" s="107">
        <f t="shared" si="135"/>
        <v>0</v>
      </c>
      <c r="AR147" s="108">
        <f t="shared" si="135"/>
        <v>0</v>
      </c>
    </row>
    <row r="148" ht="15.75" customHeight="1">
      <c r="A148" s="474" t="str">
        <f>"     Send me 1 of each in range, all the same color per single set, Times No. Ranges at "&amp;SUBSTITUTE(ADDRESS(1,CELL("col",K147),4),"1","")&amp;CELL("row",K147)</f>
        <v>     Send me 1 of each in range, all the same color per single set, Times No. Ranges at K147</v>
      </c>
      <c r="B148" s="460"/>
      <c r="C148" s="460"/>
      <c r="D148" s="460"/>
      <c r="E148" s="460"/>
      <c r="F148" s="460"/>
      <c r="G148" s="475"/>
      <c r="H148" s="460"/>
      <c r="I148" s="460"/>
      <c r="J148" s="460"/>
      <c r="K148" s="476"/>
      <c r="L148" s="476"/>
      <c r="M148" s="476"/>
      <c r="N148" s="477"/>
      <c r="O148" s="478"/>
      <c r="P148" s="479"/>
      <c r="Q148" s="480"/>
      <c r="R148" s="481"/>
      <c r="S148" s="482"/>
      <c r="T148" s="483"/>
      <c r="U148" s="482"/>
      <c r="V148" s="485">
        <f>COUNT(I10:I24)</f>
        <v>15</v>
      </c>
      <c r="W148" s="485">
        <f>SUM(I10:I24)</f>
        <v>83</v>
      </c>
      <c r="X148" s="486"/>
      <c r="Y148" s="487"/>
      <c r="Z148" s="487"/>
      <c r="AA148" s="486"/>
      <c r="AB148" s="486"/>
      <c r="AC148" s="486"/>
      <c r="AD148" s="488"/>
    </row>
    <row r="149" ht="15.75" customHeight="1">
      <c r="A149" s="462"/>
      <c r="B149" s="462"/>
      <c r="C149" s="462"/>
      <c r="D149" s="462"/>
      <c r="E149" s="462"/>
      <c r="F149" s="462"/>
      <c r="G149" s="462"/>
      <c r="H149" s="462"/>
      <c r="I149" s="462"/>
      <c r="J149" s="462"/>
      <c r="K149" s="493"/>
      <c r="L149" s="493"/>
      <c r="M149" s="493"/>
      <c r="N149" s="494"/>
      <c r="O149" s="495"/>
      <c r="P149" s="495"/>
      <c r="Q149" s="462"/>
      <c r="R149" s="496"/>
      <c r="S149" s="496"/>
      <c r="T149" s="497"/>
      <c r="U149" s="497"/>
      <c r="V149" s="497"/>
      <c r="W149" s="497"/>
      <c r="X149" s="497"/>
      <c r="Y149" s="496"/>
      <c r="Z149" s="496"/>
      <c r="AA149" s="497"/>
      <c r="AB149" s="497"/>
      <c r="AC149" s="497"/>
      <c r="AD149" s="496"/>
    </row>
    <row r="150" ht="15.75" customHeight="1">
      <c r="A150" s="461" t="s">
        <v>135</v>
      </c>
      <c r="B150" s="462"/>
      <c r="C150" s="462"/>
      <c r="D150" s="462"/>
      <c r="E150" s="463"/>
      <c r="F150" s="464"/>
      <c r="G150" s="462"/>
      <c r="H150" s="462"/>
      <c r="I150" s="465" t="str">
        <f>"(includes "&amp;V151&amp;" sets, "&amp;W151&amp;" holds)"</f>
        <v>(includes 7 sets, 43 holds)</v>
      </c>
      <c r="J150" s="466"/>
      <c r="K150" s="467">
        <f>SUM(R150:AD150)</f>
        <v>0</v>
      </c>
      <c r="L150" s="468"/>
      <c r="M150" s="469">
        <f t="shared" ref="M150:N150" si="136">SUM(M25:M31)</f>
        <v>635</v>
      </c>
      <c r="N150" s="470">
        <f t="shared" si="136"/>
        <v>596.9</v>
      </c>
      <c r="O150" s="471"/>
      <c r="P150" s="472">
        <f>K150*N150</f>
        <v>0</v>
      </c>
      <c r="Q150" s="95"/>
      <c r="R150" s="96"/>
      <c r="S150" s="97"/>
      <c r="T150" s="98"/>
      <c r="U150" s="99"/>
      <c r="V150" s="100"/>
      <c r="W150" s="101"/>
      <c r="X150" s="102"/>
      <c r="Y150" s="103"/>
      <c r="Z150" s="104"/>
      <c r="AA150" s="105"/>
      <c r="AB150" s="106"/>
      <c r="AC150" s="107"/>
      <c r="AD150" s="108"/>
      <c r="AF150" s="96">
        <f t="shared" ref="AF150:AR150" si="137">$W151*R150</f>
        <v>0</v>
      </c>
      <c r="AG150" s="97">
        <f t="shared" si="137"/>
        <v>0</v>
      </c>
      <c r="AH150" s="98">
        <f t="shared" si="137"/>
        <v>0</v>
      </c>
      <c r="AI150" s="99">
        <f t="shared" si="137"/>
        <v>0</v>
      </c>
      <c r="AJ150" s="100">
        <f t="shared" si="137"/>
        <v>0</v>
      </c>
      <c r="AK150" s="101">
        <f t="shared" si="137"/>
        <v>0</v>
      </c>
      <c r="AL150" s="102">
        <f t="shared" si="137"/>
        <v>0</v>
      </c>
      <c r="AM150" s="103">
        <f t="shared" si="137"/>
        <v>0</v>
      </c>
      <c r="AN150" s="104">
        <f t="shared" si="137"/>
        <v>0</v>
      </c>
      <c r="AO150" s="105">
        <f t="shared" si="137"/>
        <v>0</v>
      </c>
      <c r="AP150" s="106">
        <f t="shared" si="137"/>
        <v>0</v>
      </c>
      <c r="AQ150" s="107">
        <f t="shared" si="137"/>
        <v>0</v>
      </c>
      <c r="AR150" s="108">
        <f t="shared" si="137"/>
        <v>0</v>
      </c>
    </row>
    <row r="151" ht="15.75" customHeight="1">
      <c r="A151" s="474" t="str">
        <f>"     Send me 1 of each in range, all the same color per single set, Times No. Ranges at "&amp;SUBSTITUTE(ADDRESS(1,CELL("col",K150),4),"1","")&amp;CELL("row",K150)</f>
        <v>     Send me 1 of each in range, all the same color per single set, Times No. Ranges at K150</v>
      </c>
      <c r="B151" s="460"/>
      <c r="C151" s="460"/>
      <c r="D151" s="460"/>
      <c r="E151" s="460"/>
      <c r="F151" s="460"/>
      <c r="G151" s="475"/>
      <c r="H151" s="460"/>
      <c r="I151" s="460"/>
      <c r="J151" s="460"/>
      <c r="K151" s="476"/>
      <c r="L151" s="476"/>
      <c r="M151" s="476"/>
      <c r="N151" s="477"/>
      <c r="O151" s="478" t="str">
        <f>$O$145</f>
        <v/>
      </c>
      <c r="P151" s="479"/>
      <c r="Q151" s="480"/>
      <c r="R151" s="481"/>
      <c r="S151" s="482"/>
      <c r="T151" s="483"/>
      <c r="U151" s="482"/>
      <c r="V151" s="485">
        <f>COUNT(I25:I31)</f>
        <v>7</v>
      </c>
      <c r="W151" s="485">
        <f>SUM(I25:I31)</f>
        <v>43</v>
      </c>
      <c r="X151" s="486"/>
      <c r="Y151" s="487"/>
      <c r="Z151" s="487"/>
      <c r="AA151" s="486"/>
      <c r="AB151" s="486"/>
      <c r="AC151" s="486"/>
      <c r="AD151" s="488"/>
    </row>
    <row r="152" ht="15.75" customHeight="1">
      <c r="A152" s="462"/>
      <c r="B152" s="462"/>
      <c r="C152" s="462"/>
      <c r="D152" s="462"/>
      <c r="E152" s="462"/>
      <c r="F152" s="462"/>
      <c r="G152" s="462"/>
      <c r="H152" s="462"/>
      <c r="I152" s="462"/>
      <c r="J152" s="462"/>
      <c r="K152" s="493"/>
      <c r="L152" s="493"/>
      <c r="M152" s="493"/>
      <c r="N152" s="494"/>
      <c r="O152" s="495"/>
      <c r="P152" s="495"/>
      <c r="Q152" s="462"/>
      <c r="R152" s="496"/>
      <c r="S152" s="496"/>
      <c r="T152" s="497"/>
      <c r="U152" s="497"/>
      <c r="V152" s="497"/>
      <c r="W152" s="497"/>
      <c r="X152" s="497"/>
      <c r="Y152" s="496"/>
      <c r="Z152" s="496"/>
      <c r="AA152" s="497"/>
      <c r="AB152" s="497"/>
      <c r="AC152" s="497"/>
      <c r="AD152" s="496"/>
    </row>
    <row r="153" ht="15.75" customHeight="1">
      <c r="A153" s="461" t="s">
        <v>136</v>
      </c>
      <c r="B153" s="462"/>
      <c r="C153" s="462"/>
      <c r="D153" s="462"/>
      <c r="E153" s="463"/>
      <c r="F153" s="464"/>
      <c r="G153" s="462"/>
      <c r="H153" s="462"/>
      <c r="I153" s="465" t="str">
        <f>"(includes "&amp;V154&amp;" sets, "&amp;W154&amp;" holds)"</f>
        <v>(includes 13 sets, 106 holds)</v>
      </c>
      <c r="J153" s="466"/>
      <c r="K153" s="467">
        <f>SUM(R153:AD153)</f>
        <v>0</v>
      </c>
      <c r="L153" s="468"/>
      <c r="M153" s="469">
        <f t="shared" ref="M153:N153" si="138">SUM(M32:M44)</f>
        <v>2465</v>
      </c>
      <c r="N153" s="470">
        <f t="shared" si="138"/>
        <v>2317.1</v>
      </c>
      <c r="O153" s="471"/>
      <c r="P153" s="472">
        <f>K153*N153</f>
        <v>0</v>
      </c>
      <c r="Q153" s="95"/>
      <c r="R153" s="96"/>
      <c r="S153" s="97"/>
      <c r="T153" s="98"/>
      <c r="U153" s="99"/>
      <c r="V153" s="100"/>
      <c r="W153" s="101"/>
      <c r="X153" s="102"/>
      <c r="Y153" s="103"/>
      <c r="Z153" s="104"/>
      <c r="AA153" s="105"/>
      <c r="AB153" s="106"/>
      <c r="AC153" s="107"/>
      <c r="AD153" s="108"/>
      <c r="AF153" s="96">
        <f t="shared" ref="AF153:AR153" si="139">$W154*R153</f>
        <v>0</v>
      </c>
      <c r="AG153" s="97">
        <f t="shared" si="139"/>
        <v>0</v>
      </c>
      <c r="AH153" s="98">
        <f t="shared" si="139"/>
        <v>0</v>
      </c>
      <c r="AI153" s="99">
        <f t="shared" si="139"/>
        <v>0</v>
      </c>
      <c r="AJ153" s="100">
        <f t="shared" si="139"/>
        <v>0</v>
      </c>
      <c r="AK153" s="101">
        <f t="shared" si="139"/>
        <v>0</v>
      </c>
      <c r="AL153" s="102">
        <f t="shared" si="139"/>
        <v>0</v>
      </c>
      <c r="AM153" s="103">
        <f t="shared" si="139"/>
        <v>0</v>
      </c>
      <c r="AN153" s="104">
        <f t="shared" si="139"/>
        <v>0</v>
      </c>
      <c r="AO153" s="105">
        <f t="shared" si="139"/>
        <v>0</v>
      </c>
      <c r="AP153" s="106">
        <f t="shared" si="139"/>
        <v>0</v>
      </c>
      <c r="AQ153" s="107">
        <f t="shared" si="139"/>
        <v>0</v>
      </c>
      <c r="AR153" s="108">
        <f t="shared" si="139"/>
        <v>0</v>
      </c>
    </row>
    <row r="154" ht="15.75" customHeight="1">
      <c r="A154" s="474" t="str">
        <f>"     Send me 1 of each in range, all the same color per single set, Times No. Ranges at "&amp;SUBSTITUTE(ADDRESS(1,CELL("col",K153),4),"1","")&amp;CELL("row",K153)</f>
        <v>     Send me 1 of each in range, all the same color per single set, Times No. Ranges at K153</v>
      </c>
      <c r="B154" s="460"/>
      <c r="C154" s="460"/>
      <c r="D154" s="460"/>
      <c r="E154" s="460"/>
      <c r="F154" s="460"/>
      <c r="G154" s="460"/>
      <c r="H154" s="460"/>
      <c r="I154" s="460"/>
      <c r="J154" s="460"/>
      <c r="K154" s="476"/>
      <c r="L154" s="476"/>
      <c r="M154" s="476"/>
      <c r="N154" s="477"/>
      <c r="O154" s="478" t="str">
        <f>$O$145</f>
        <v/>
      </c>
      <c r="P154" s="479"/>
      <c r="Q154" s="480"/>
      <c r="R154" s="481"/>
      <c r="S154" s="482"/>
      <c r="T154" s="483"/>
      <c r="U154" s="482"/>
      <c r="V154" s="485">
        <f>COUNT(I32:I44)</f>
        <v>13</v>
      </c>
      <c r="W154" s="485">
        <f>SUM(I32:I44)</f>
        <v>106</v>
      </c>
      <c r="X154" s="486"/>
      <c r="Y154" s="487"/>
      <c r="Z154" s="487"/>
      <c r="AA154" s="486"/>
      <c r="AB154" s="486"/>
      <c r="AC154" s="486"/>
      <c r="AD154" s="488"/>
    </row>
    <row r="155" ht="15.75" customHeight="1">
      <c r="A155" s="462"/>
      <c r="B155" s="462"/>
      <c r="C155" s="462"/>
      <c r="D155" s="462"/>
      <c r="E155" s="462"/>
      <c r="F155" s="462"/>
      <c r="G155" s="462"/>
      <c r="H155" s="462"/>
      <c r="I155" s="462"/>
      <c r="J155" s="462"/>
      <c r="K155" s="493"/>
      <c r="L155" s="493"/>
      <c r="M155" s="493"/>
      <c r="N155" s="494"/>
      <c r="O155" s="495"/>
      <c r="P155" s="495"/>
      <c r="Q155" s="462"/>
      <c r="R155" s="496"/>
      <c r="S155" s="496"/>
      <c r="T155" s="497"/>
      <c r="U155" s="497"/>
      <c r="V155" s="497"/>
      <c r="W155" s="497"/>
      <c r="X155" s="497"/>
      <c r="Y155" s="496"/>
      <c r="Z155" s="496"/>
      <c r="AA155" s="497"/>
      <c r="AB155" s="497"/>
      <c r="AC155" s="497"/>
      <c r="AD155" s="496"/>
    </row>
    <row r="156" ht="15.75" customHeight="1">
      <c r="A156" s="461" t="s">
        <v>137</v>
      </c>
      <c r="B156" s="462"/>
      <c r="C156" s="462"/>
      <c r="D156" s="462"/>
      <c r="E156" s="463"/>
      <c r="F156" s="464"/>
      <c r="G156" s="462"/>
      <c r="H156" s="462"/>
      <c r="I156" s="465" t="str">
        <f>"(includes "&amp;V157&amp;" sets, "&amp;W157&amp;" holds)"</f>
        <v>(includes 3 sets, 30 holds)</v>
      </c>
      <c r="J156" s="466"/>
      <c r="K156" s="467">
        <f>SUM(R156:AD156)</f>
        <v>0</v>
      </c>
      <c r="L156" s="468"/>
      <c r="M156" s="469">
        <f t="shared" ref="M156:N156" si="140">SUM(M45:M47)</f>
        <v>393</v>
      </c>
      <c r="N156" s="470">
        <f t="shared" si="140"/>
        <v>369.42</v>
      </c>
      <c r="O156" s="471"/>
      <c r="P156" s="472">
        <f>K156*N156</f>
        <v>0</v>
      </c>
      <c r="Q156" s="95"/>
      <c r="R156" s="96"/>
      <c r="S156" s="97"/>
      <c r="T156" s="98"/>
      <c r="U156" s="99"/>
      <c r="V156" s="100"/>
      <c r="W156" s="101"/>
      <c r="X156" s="102"/>
      <c r="Y156" s="103"/>
      <c r="Z156" s="104"/>
      <c r="AA156" s="105"/>
      <c r="AB156" s="106"/>
      <c r="AC156" s="107"/>
      <c r="AD156" s="108"/>
      <c r="AF156" s="96">
        <f t="shared" ref="AF156:AR156" si="141">$W157*R156</f>
        <v>0</v>
      </c>
      <c r="AG156" s="97">
        <f t="shared" si="141"/>
        <v>0</v>
      </c>
      <c r="AH156" s="98">
        <f t="shared" si="141"/>
        <v>0</v>
      </c>
      <c r="AI156" s="99">
        <f t="shared" si="141"/>
        <v>0</v>
      </c>
      <c r="AJ156" s="100">
        <f t="shared" si="141"/>
        <v>0</v>
      </c>
      <c r="AK156" s="101">
        <f t="shared" si="141"/>
        <v>0</v>
      </c>
      <c r="AL156" s="102">
        <f t="shared" si="141"/>
        <v>0</v>
      </c>
      <c r="AM156" s="103">
        <f t="shared" si="141"/>
        <v>0</v>
      </c>
      <c r="AN156" s="104">
        <f t="shared" si="141"/>
        <v>0</v>
      </c>
      <c r="AO156" s="105">
        <f t="shared" si="141"/>
        <v>0</v>
      </c>
      <c r="AP156" s="106">
        <f t="shared" si="141"/>
        <v>0</v>
      </c>
      <c r="AQ156" s="107">
        <f t="shared" si="141"/>
        <v>0</v>
      </c>
      <c r="AR156" s="108">
        <f t="shared" si="141"/>
        <v>0</v>
      </c>
    </row>
    <row r="157" ht="15.75" customHeight="1">
      <c r="A157" s="474" t="str">
        <f>"     Send me 1 of each in range, all the same color per single set, Times No. Ranges at "&amp;SUBSTITUTE(ADDRESS(1,CELL("col",K156),4),"1","")&amp;CELL("row",K156)</f>
        <v>     Send me 1 of each in range, all the same color per single set, Times No. Ranges at K156</v>
      </c>
      <c r="B157" s="460"/>
      <c r="C157" s="460"/>
      <c r="D157" s="460"/>
      <c r="E157" s="460"/>
      <c r="F157" s="460"/>
      <c r="G157" s="460"/>
      <c r="H157" s="460"/>
      <c r="I157" s="460"/>
      <c r="J157" s="460"/>
      <c r="K157" s="476"/>
      <c r="L157" s="476"/>
      <c r="M157" s="476"/>
      <c r="N157" s="477"/>
      <c r="O157" s="478" t="str">
        <f>$O$145</f>
        <v/>
      </c>
      <c r="P157" s="479"/>
      <c r="Q157" s="480"/>
      <c r="R157" s="481"/>
      <c r="S157" s="482"/>
      <c r="T157" s="483"/>
      <c r="U157" s="482"/>
      <c r="V157" s="485">
        <f>COUNT(I45:I47)</f>
        <v>3</v>
      </c>
      <c r="W157" s="485">
        <f>SUM(I45:I47)</f>
        <v>30</v>
      </c>
      <c r="X157" s="486"/>
      <c r="Y157" s="487"/>
      <c r="Z157" s="487"/>
      <c r="AA157" s="486"/>
      <c r="AB157" s="486"/>
      <c r="AC157" s="486"/>
      <c r="AD157" s="488"/>
    </row>
    <row r="158" ht="15.75" customHeight="1">
      <c r="A158" s="462"/>
      <c r="B158" s="462"/>
      <c r="C158" s="462"/>
      <c r="D158" s="462"/>
      <c r="E158" s="462"/>
      <c r="F158" s="462"/>
      <c r="G158" s="462"/>
      <c r="H158" s="462"/>
      <c r="I158" s="462"/>
      <c r="J158" s="462"/>
      <c r="K158" s="493"/>
      <c r="L158" s="493"/>
      <c r="M158" s="493"/>
      <c r="N158" s="494"/>
      <c r="O158" s="495"/>
      <c r="P158" s="495"/>
      <c r="Q158" s="462"/>
      <c r="R158" s="496"/>
      <c r="S158" s="496"/>
      <c r="T158" s="497"/>
      <c r="U158" s="497"/>
      <c r="V158" s="497"/>
      <c r="W158" s="497"/>
      <c r="X158" s="497"/>
      <c r="Y158" s="496"/>
      <c r="Z158" s="496"/>
      <c r="AA158" s="497"/>
      <c r="AB158" s="497"/>
      <c r="AC158" s="497"/>
      <c r="AD158" s="496"/>
    </row>
    <row r="159" ht="15.75" customHeight="1">
      <c r="A159" s="461" t="s">
        <v>138</v>
      </c>
      <c r="B159" s="462"/>
      <c r="C159" s="462"/>
      <c r="D159" s="462"/>
      <c r="E159" s="463"/>
      <c r="F159" s="464"/>
      <c r="G159" s="462"/>
      <c r="H159" s="462"/>
      <c r="I159" s="465" t="str">
        <f>"(includes "&amp;V160&amp;" sets, "&amp;W160&amp;" holds)"</f>
        <v>(includes 21 sets, 130 holds)</v>
      </c>
      <c r="J159" s="466"/>
      <c r="K159" s="467">
        <f>SUM(R159:AD159)</f>
        <v>0</v>
      </c>
      <c r="L159" s="468"/>
      <c r="M159" s="469">
        <f t="shared" ref="M159:N159" si="142">SUM(M48:M68)</f>
        <v>2194</v>
      </c>
      <c r="N159" s="470">
        <f t="shared" si="142"/>
        <v>2062.36</v>
      </c>
      <c r="O159" s="471"/>
      <c r="P159" s="472">
        <f>K159*N159</f>
        <v>0</v>
      </c>
      <c r="Q159" s="95"/>
      <c r="R159" s="96"/>
      <c r="S159" s="97"/>
      <c r="T159" s="98"/>
      <c r="U159" s="99"/>
      <c r="V159" s="100"/>
      <c r="W159" s="101"/>
      <c r="X159" s="102"/>
      <c r="Y159" s="103"/>
      <c r="Z159" s="104"/>
      <c r="AA159" s="105"/>
      <c r="AB159" s="106"/>
      <c r="AC159" s="107"/>
      <c r="AD159" s="108"/>
      <c r="AF159" s="96">
        <f t="shared" ref="AF159:AR159" si="143">$W160*R159</f>
        <v>0</v>
      </c>
      <c r="AG159" s="97">
        <f t="shared" si="143"/>
        <v>0</v>
      </c>
      <c r="AH159" s="98">
        <f t="shared" si="143"/>
        <v>0</v>
      </c>
      <c r="AI159" s="99">
        <f t="shared" si="143"/>
        <v>0</v>
      </c>
      <c r="AJ159" s="100">
        <f t="shared" si="143"/>
        <v>0</v>
      </c>
      <c r="AK159" s="101">
        <f t="shared" si="143"/>
        <v>0</v>
      </c>
      <c r="AL159" s="102">
        <f t="shared" si="143"/>
        <v>0</v>
      </c>
      <c r="AM159" s="103">
        <f t="shared" si="143"/>
        <v>0</v>
      </c>
      <c r="AN159" s="104">
        <f t="shared" si="143"/>
        <v>0</v>
      </c>
      <c r="AO159" s="105">
        <f t="shared" si="143"/>
        <v>0</v>
      </c>
      <c r="AP159" s="106">
        <f t="shared" si="143"/>
        <v>0</v>
      </c>
      <c r="AQ159" s="107">
        <f t="shared" si="143"/>
        <v>0</v>
      </c>
      <c r="AR159" s="108">
        <f t="shared" si="143"/>
        <v>0</v>
      </c>
    </row>
    <row r="160" ht="15.75" customHeight="1">
      <c r="A160" s="474" t="str">
        <f>"     Send me 1 of each in range, all the same color per single set, Times No. Ranges at "&amp;SUBSTITUTE(ADDRESS(1,CELL("col",K159),4),"1","")&amp;CELL("row",K159)</f>
        <v>     Send me 1 of each in range, all the same color per single set, Times No. Ranges at K159</v>
      </c>
      <c r="B160" s="460"/>
      <c r="C160" s="460"/>
      <c r="D160" s="460"/>
      <c r="E160" s="460"/>
      <c r="F160" s="460"/>
      <c r="G160" s="460"/>
      <c r="H160" s="460"/>
      <c r="I160" s="460"/>
      <c r="J160" s="460"/>
      <c r="K160" s="476"/>
      <c r="L160" s="476"/>
      <c r="M160" s="476"/>
      <c r="N160" s="477"/>
      <c r="O160" s="478" t="str">
        <f>$O$145</f>
        <v/>
      </c>
      <c r="P160" s="479"/>
      <c r="Q160" s="480"/>
      <c r="R160" s="481"/>
      <c r="S160" s="482"/>
      <c r="T160" s="483"/>
      <c r="U160" s="482"/>
      <c r="V160" s="485">
        <f>COUNT(I48:I68)</f>
        <v>21</v>
      </c>
      <c r="W160" s="485">
        <f>SUM(I48:I68)</f>
        <v>130</v>
      </c>
      <c r="X160" s="486"/>
      <c r="Y160" s="487"/>
      <c r="Z160" s="487"/>
      <c r="AA160" s="486"/>
      <c r="AB160" s="486"/>
      <c r="AC160" s="486"/>
      <c r="AD160" s="488"/>
    </row>
    <row r="161" ht="15.75" customHeight="1">
      <c r="A161" s="2"/>
      <c r="B161" s="2"/>
      <c r="C161" s="2"/>
      <c r="D161" s="2"/>
      <c r="E161" s="2"/>
      <c r="F161" s="2"/>
      <c r="G161" s="2"/>
      <c r="H161" s="2"/>
      <c r="I161" s="2"/>
      <c r="J161" s="2"/>
      <c r="K161" s="5"/>
      <c r="L161" s="5"/>
      <c r="M161" s="5"/>
      <c r="N161" s="489"/>
      <c r="O161" s="490"/>
      <c r="P161" s="490"/>
      <c r="Q161" s="2"/>
      <c r="R161" s="491"/>
      <c r="S161" s="491"/>
      <c r="T161" s="492"/>
      <c r="U161" s="492"/>
      <c r="V161" s="492"/>
      <c r="W161" s="492"/>
      <c r="X161" s="492"/>
      <c r="Y161" s="491"/>
      <c r="Z161" s="491"/>
      <c r="AA161" s="492"/>
      <c r="AB161" s="492"/>
      <c r="AC161" s="492"/>
      <c r="AD161" s="491"/>
    </row>
    <row r="162" ht="15.75" customHeight="1">
      <c r="A162" s="461" t="s">
        <v>139</v>
      </c>
      <c r="B162" s="462"/>
      <c r="C162" s="462"/>
      <c r="D162" s="462"/>
      <c r="E162" s="463"/>
      <c r="F162" s="464"/>
      <c r="G162" s="462"/>
      <c r="H162" s="462"/>
      <c r="I162" s="465" t="str">
        <f>"(includes "&amp;V163&amp;" sets, "&amp;W163&amp;" holds)"</f>
        <v>(includes 2 sets, 10 holds)</v>
      </c>
      <c r="J162" s="466"/>
      <c r="K162" s="467">
        <f>SUM(R162:AD162)</f>
        <v>0</v>
      </c>
      <c r="L162" s="468"/>
      <c r="M162" s="469">
        <f t="shared" ref="M162:N162" si="144">SUM(M69:M70)</f>
        <v>654</v>
      </c>
      <c r="N162" s="470">
        <f t="shared" si="144"/>
        <v>614.76</v>
      </c>
      <c r="O162" s="471"/>
      <c r="P162" s="472">
        <f>K162*N162</f>
        <v>0</v>
      </c>
      <c r="Q162" s="95"/>
      <c r="R162" s="96"/>
      <c r="S162" s="97"/>
      <c r="T162" s="98"/>
      <c r="U162" s="99"/>
      <c r="V162" s="100"/>
      <c r="W162" s="101"/>
      <c r="X162" s="102"/>
      <c r="Y162" s="103"/>
      <c r="Z162" s="104"/>
      <c r="AA162" s="105"/>
      <c r="AB162" s="106"/>
      <c r="AC162" s="107"/>
      <c r="AD162" s="108"/>
      <c r="AF162" s="96">
        <f t="shared" ref="AF162:AR162" si="145">$W163*R162</f>
        <v>0</v>
      </c>
      <c r="AG162" s="97">
        <f t="shared" si="145"/>
        <v>0</v>
      </c>
      <c r="AH162" s="98">
        <f t="shared" si="145"/>
        <v>0</v>
      </c>
      <c r="AI162" s="99">
        <f t="shared" si="145"/>
        <v>0</v>
      </c>
      <c r="AJ162" s="100">
        <f t="shared" si="145"/>
        <v>0</v>
      </c>
      <c r="AK162" s="101">
        <f t="shared" si="145"/>
        <v>0</v>
      </c>
      <c r="AL162" s="102">
        <f t="shared" si="145"/>
        <v>0</v>
      </c>
      <c r="AM162" s="103">
        <f t="shared" si="145"/>
        <v>0</v>
      </c>
      <c r="AN162" s="104">
        <f t="shared" si="145"/>
        <v>0</v>
      </c>
      <c r="AO162" s="105">
        <f t="shared" si="145"/>
        <v>0</v>
      </c>
      <c r="AP162" s="106">
        <f t="shared" si="145"/>
        <v>0</v>
      </c>
      <c r="AQ162" s="107">
        <f t="shared" si="145"/>
        <v>0</v>
      </c>
      <c r="AR162" s="108">
        <f t="shared" si="145"/>
        <v>0</v>
      </c>
    </row>
    <row r="163" ht="15.75" customHeight="1">
      <c r="A163" s="474" t="str">
        <f>"     Send me 1 of each in range, all the same color per single set, Times No. Ranges at "&amp;SUBSTITUTE(ADDRESS(1,CELL("col",K162),4),"1","")&amp;CELL("row",K162)</f>
        <v>     Send me 1 of each in range, all the same color per single set, Times No. Ranges at K162</v>
      </c>
      <c r="B163" s="2"/>
      <c r="C163" s="2"/>
      <c r="D163" s="2"/>
      <c r="E163" s="2"/>
      <c r="F163" s="2"/>
      <c r="G163" s="2"/>
      <c r="H163" s="2"/>
      <c r="I163" s="2"/>
      <c r="J163" s="2"/>
      <c r="K163" s="476"/>
      <c r="L163" s="476"/>
      <c r="M163" s="476"/>
      <c r="N163" s="477"/>
      <c r="O163" s="478" t="str">
        <f>$O$145</f>
        <v/>
      </c>
      <c r="P163" s="479"/>
      <c r="Q163" s="480"/>
      <c r="R163" s="481"/>
      <c r="S163" s="482"/>
      <c r="T163" s="483"/>
      <c r="U163" s="482"/>
      <c r="V163" s="498">
        <f>COUNT(I69:I70)</f>
        <v>2</v>
      </c>
      <c r="W163" s="498">
        <f>SUM(I69:I70)</f>
        <v>10</v>
      </c>
      <c r="X163" s="492"/>
      <c r="Y163" s="491"/>
      <c r="Z163" s="491"/>
      <c r="AA163" s="492"/>
      <c r="AB163" s="492"/>
      <c r="AC163" s="492"/>
      <c r="AD163" s="491"/>
    </row>
    <row r="164" ht="15.75" customHeight="1">
      <c r="A164" s="462"/>
      <c r="B164" s="462"/>
      <c r="C164" s="462"/>
      <c r="D164" s="462"/>
      <c r="E164" s="462"/>
      <c r="F164" s="462"/>
      <c r="G164" s="462"/>
      <c r="H164" s="462"/>
      <c r="I164" s="462"/>
      <c r="J164" s="462"/>
      <c r="K164" s="493"/>
      <c r="L164" s="493"/>
      <c r="M164" s="493"/>
      <c r="N164" s="494"/>
      <c r="O164" s="495"/>
      <c r="P164" s="495"/>
      <c r="Q164" s="462"/>
      <c r="R164" s="496"/>
      <c r="S164" s="496"/>
      <c r="T164" s="497"/>
      <c r="U164" s="497"/>
      <c r="V164" s="497"/>
      <c r="W164" s="497"/>
      <c r="X164" s="497"/>
      <c r="Y164" s="496"/>
      <c r="Z164" s="496"/>
      <c r="AA164" s="497"/>
      <c r="AB164" s="497"/>
      <c r="AC164" s="497"/>
      <c r="AD164" s="496"/>
    </row>
    <row r="165" ht="15.75" customHeight="1">
      <c r="A165" s="461" t="s">
        <v>140</v>
      </c>
      <c r="B165" s="462"/>
      <c r="C165" s="462"/>
      <c r="D165" s="462"/>
      <c r="E165" s="463"/>
      <c r="F165" s="464"/>
      <c r="G165" s="462"/>
      <c r="H165" s="462"/>
      <c r="I165" s="465" t="str">
        <f>"(includes "&amp;V166&amp;" sets, "&amp;W166&amp;" holds)"</f>
        <v>(includes 11 sets, 68 holds)</v>
      </c>
      <c r="J165" s="466"/>
      <c r="K165" s="467">
        <f>SUM(R165:AD165)</f>
        <v>0</v>
      </c>
      <c r="L165" s="468"/>
      <c r="M165" s="469">
        <f t="shared" ref="M165:N165" si="146">SUM(M71:M81)</f>
        <v>4471</v>
      </c>
      <c r="N165" s="470">
        <f t="shared" si="146"/>
        <v>4202.74</v>
      </c>
      <c r="O165" s="471"/>
      <c r="P165" s="472">
        <f>K165*N165</f>
        <v>0</v>
      </c>
      <c r="Q165" s="95"/>
      <c r="R165" s="96"/>
      <c r="S165" s="97"/>
      <c r="T165" s="98"/>
      <c r="U165" s="99"/>
      <c r="V165" s="100"/>
      <c r="W165" s="101"/>
      <c r="X165" s="102"/>
      <c r="Y165" s="103"/>
      <c r="Z165" s="104"/>
      <c r="AA165" s="105"/>
      <c r="AB165" s="106"/>
      <c r="AC165" s="107"/>
      <c r="AD165" s="108"/>
      <c r="AF165" s="96">
        <f t="shared" ref="AF165:AR165" si="147">$W166*R165</f>
        <v>0</v>
      </c>
      <c r="AG165" s="97">
        <f t="shared" si="147"/>
        <v>0</v>
      </c>
      <c r="AH165" s="98">
        <f t="shared" si="147"/>
        <v>0</v>
      </c>
      <c r="AI165" s="99">
        <f t="shared" si="147"/>
        <v>0</v>
      </c>
      <c r="AJ165" s="100">
        <f t="shared" si="147"/>
        <v>0</v>
      </c>
      <c r="AK165" s="101">
        <f t="shared" si="147"/>
        <v>0</v>
      </c>
      <c r="AL165" s="102">
        <f t="shared" si="147"/>
        <v>0</v>
      </c>
      <c r="AM165" s="103">
        <f t="shared" si="147"/>
        <v>0</v>
      </c>
      <c r="AN165" s="104">
        <f t="shared" si="147"/>
        <v>0</v>
      </c>
      <c r="AO165" s="105">
        <f t="shared" si="147"/>
        <v>0</v>
      </c>
      <c r="AP165" s="106">
        <f t="shared" si="147"/>
        <v>0</v>
      </c>
      <c r="AQ165" s="107">
        <f t="shared" si="147"/>
        <v>0</v>
      </c>
      <c r="AR165" s="108">
        <f t="shared" si="147"/>
        <v>0</v>
      </c>
    </row>
    <row r="166" ht="15.75" customHeight="1">
      <c r="A166" s="474" t="str">
        <f>"     Send me 1 of each in range, all the same color per single set, Times No. Ranges at "&amp;SUBSTITUTE(ADDRESS(1,CELL("col",K165),4),"1","")&amp;CELL("row",K165)</f>
        <v>     Send me 1 of each in range, all the same color per single set, Times No. Ranges at K165</v>
      </c>
      <c r="B166" s="460"/>
      <c r="C166" s="460"/>
      <c r="D166" s="460"/>
      <c r="E166" s="460"/>
      <c r="F166" s="460"/>
      <c r="G166" s="460"/>
      <c r="H166" s="460"/>
      <c r="I166" s="460"/>
      <c r="J166" s="460"/>
      <c r="K166" s="476"/>
      <c r="L166" s="476"/>
      <c r="M166" s="476"/>
      <c r="N166" s="477"/>
      <c r="O166" s="478" t="str">
        <f>$O$145</f>
        <v/>
      </c>
      <c r="P166" s="479"/>
      <c r="Q166" s="480"/>
      <c r="R166" s="481"/>
      <c r="S166" s="482"/>
      <c r="T166" s="483"/>
      <c r="U166" s="482"/>
      <c r="V166" s="485">
        <f>COUNT(I71:I81)</f>
        <v>11</v>
      </c>
      <c r="W166" s="485">
        <f>SUM(I71:I81)</f>
        <v>68</v>
      </c>
      <c r="X166" s="486"/>
      <c r="Y166" s="487"/>
      <c r="Z166" s="487"/>
      <c r="AA166" s="486"/>
      <c r="AB166" s="486"/>
      <c r="AC166" s="486"/>
      <c r="AD166" s="488"/>
    </row>
    <row r="167" ht="15.75" customHeight="1">
      <c r="A167" s="2"/>
      <c r="B167" s="2"/>
      <c r="C167" s="2"/>
      <c r="D167" s="2"/>
      <c r="E167" s="2"/>
      <c r="F167" s="2"/>
      <c r="G167" s="2"/>
      <c r="H167" s="2"/>
      <c r="I167" s="2"/>
      <c r="J167" s="2"/>
      <c r="K167" s="5"/>
      <c r="L167" s="5"/>
      <c r="M167" s="5"/>
      <c r="N167" s="489"/>
      <c r="O167" s="490"/>
      <c r="P167" s="490"/>
      <c r="Q167" s="2"/>
      <c r="R167" s="491"/>
      <c r="S167" s="491"/>
      <c r="T167" s="492"/>
      <c r="U167" s="492"/>
      <c r="V167" s="492"/>
      <c r="W167" s="492"/>
      <c r="X167" s="492"/>
      <c r="Y167" s="491"/>
      <c r="Z167" s="491"/>
      <c r="AA167" s="492"/>
      <c r="AB167" s="492"/>
      <c r="AC167" s="492"/>
      <c r="AD167" s="491"/>
    </row>
    <row r="168" ht="15.75" customHeight="1">
      <c r="A168" s="461" t="s">
        <v>141</v>
      </c>
      <c r="B168" s="462"/>
      <c r="C168" s="462"/>
      <c r="D168" s="462"/>
      <c r="E168" s="463"/>
      <c r="F168" s="464"/>
      <c r="G168" s="462"/>
      <c r="H168" s="462"/>
      <c r="I168" s="465" t="str">
        <f>"(includes "&amp;V169&amp;" sets, "&amp;W169&amp;" holds)"</f>
        <v>(includes 4 sets, 4 holds)</v>
      </c>
      <c r="J168" s="466"/>
      <c r="K168" s="467">
        <f>SUM(R168:AD168)</f>
        <v>0</v>
      </c>
      <c r="L168" s="468"/>
      <c r="M168" s="469">
        <f t="shared" ref="M168:N168" si="148">SUM(M82:M85)</f>
        <v>1582</v>
      </c>
      <c r="N168" s="470">
        <f t="shared" si="148"/>
        <v>1487.08</v>
      </c>
      <c r="O168" s="471"/>
      <c r="P168" s="472">
        <f>K168*N168</f>
        <v>0</v>
      </c>
      <c r="Q168" s="95"/>
      <c r="R168" s="96"/>
      <c r="S168" s="97"/>
      <c r="T168" s="98"/>
      <c r="U168" s="99"/>
      <c r="V168" s="100"/>
      <c r="W168" s="101"/>
      <c r="X168" s="102"/>
      <c r="Y168" s="103"/>
      <c r="Z168" s="104"/>
      <c r="AA168" s="105"/>
      <c r="AB168" s="106"/>
      <c r="AC168" s="107"/>
      <c r="AD168" s="108"/>
      <c r="AF168" s="96">
        <f t="shared" ref="AF168:AR168" si="149">$W169*R168</f>
        <v>0</v>
      </c>
      <c r="AG168" s="97">
        <f t="shared" si="149"/>
        <v>0</v>
      </c>
      <c r="AH168" s="98">
        <f t="shared" si="149"/>
        <v>0</v>
      </c>
      <c r="AI168" s="99">
        <f t="shared" si="149"/>
        <v>0</v>
      </c>
      <c r="AJ168" s="100">
        <f t="shared" si="149"/>
        <v>0</v>
      </c>
      <c r="AK168" s="101">
        <f t="shared" si="149"/>
        <v>0</v>
      </c>
      <c r="AL168" s="102">
        <f t="shared" si="149"/>
        <v>0</v>
      </c>
      <c r="AM168" s="103">
        <f t="shared" si="149"/>
        <v>0</v>
      </c>
      <c r="AN168" s="104">
        <f t="shared" si="149"/>
        <v>0</v>
      </c>
      <c r="AO168" s="105">
        <f t="shared" si="149"/>
        <v>0</v>
      </c>
      <c r="AP168" s="106">
        <f t="shared" si="149"/>
        <v>0</v>
      </c>
      <c r="AQ168" s="107">
        <f t="shared" si="149"/>
        <v>0</v>
      </c>
      <c r="AR168" s="108">
        <f t="shared" si="149"/>
        <v>0</v>
      </c>
    </row>
    <row r="169" ht="15.75" customHeight="1">
      <c r="A169" s="474" t="str">
        <f>"     Send me 1 of each in range, all the same color per single set, Times No. Ranges at "&amp;SUBSTITUTE(ADDRESS(1,CELL("col",K168),4),"1","")&amp;CELL("row",K168)</f>
        <v>     Send me 1 of each in range, all the same color per single set, Times No. Ranges at K168</v>
      </c>
      <c r="B169" s="460"/>
      <c r="C169" s="460"/>
      <c r="D169" s="460"/>
      <c r="E169" s="460"/>
      <c r="F169" s="460"/>
      <c r="G169" s="460"/>
      <c r="H169" s="460"/>
      <c r="I169" s="460"/>
      <c r="J169" s="460"/>
      <c r="K169" s="476"/>
      <c r="L169" s="476"/>
      <c r="M169" s="476"/>
      <c r="N169" s="477"/>
      <c r="O169" s="478" t="str">
        <f>$O$145</f>
        <v/>
      </c>
      <c r="P169" s="479"/>
      <c r="Q169" s="480"/>
      <c r="R169" s="481"/>
      <c r="S169" s="482"/>
      <c r="T169" s="483"/>
      <c r="U169" s="482"/>
      <c r="V169" s="485">
        <f>COUNT(I82:I85)</f>
        <v>4</v>
      </c>
      <c r="W169" s="485">
        <f>SUM(I82:I85)</f>
        <v>4</v>
      </c>
      <c r="X169" s="486"/>
      <c r="Y169" s="487"/>
      <c r="Z169" s="487"/>
      <c r="AA169" s="486"/>
      <c r="AB169" s="486"/>
      <c r="AC169" s="486"/>
      <c r="AD169" s="488"/>
    </row>
    <row r="170" ht="15.75" customHeight="1">
      <c r="A170" s="2"/>
      <c r="B170" s="2"/>
      <c r="C170" s="2"/>
      <c r="D170" s="2"/>
      <c r="E170" s="2"/>
      <c r="F170" s="2"/>
      <c r="G170" s="2"/>
      <c r="H170" s="2"/>
      <c r="I170" s="2"/>
      <c r="J170" s="2"/>
      <c r="K170" s="5"/>
      <c r="L170" s="5"/>
      <c r="M170" s="5"/>
      <c r="N170" s="489"/>
      <c r="O170" s="490"/>
      <c r="P170" s="490"/>
      <c r="Q170" s="2"/>
      <c r="R170" s="491"/>
      <c r="S170" s="491"/>
      <c r="T170" s="492"/>
      <c r="U170" s="492"/>
      <c r="V170" s="492"/>
      <c r="W170" s="492"/>
      <c r="X170" s="492"/>
      <c r="Y170" s="491"/>
      <c r="Z170" s="491"/>
      <c r="AA170" s="492"/>
      <c r="AB170" s="492"/>
      <c r="AC170" s="492"/>
      <c r="AD170" s="491"/>
    </row>
    <row r="171" ht="15.75" customHeight="1">
      <c r="A171" s="461" t="s">
        <v>142</v>
      </c>
      <c r="B171" s="462"/>
      <c r="C171" s="462"/>
      <c r="D171" s="462"/>
      <c r="E171" s="463"/>
      <c r="F171" s="464"/>
      <c r="G171" s="462"/>
      <c r="H171" s="462"/>
      <c r="I171" s="465" t="str">
        <f>"(includes "&amp;V172&amp;" sets, "&amp;W172&amp;" holds)"</f>
        <v>(includes 21 sets, 124 holds)</v>
      </c>
      <c r="J171" s="466"/>
      <c r="K171" s="467">
        <f>SUM(R171:AD171)</f>
        <v>0</v>
      </c>
      <c r="L171" s="468"/>
      <c r="M171" s="469">
        <f t="shared" ref="M171:N171" si="150">SUM(M87:M107)</f>
        <v>5068</v>
      </c>
      <c r="N171" s="470">
        <f t="shared" si="150"/>
        <v>4763.92</v>
      </c>
      <c r="O171" s="471"/>
      <c r="P171" s="472">
        <f>K171*N171</f>
        <v>0</v>
      </c>
      <c r="Q171" s="95"/>
      <c r="R171" s="96"/>
      <c r="S171" s="97"/>
      <c r="T171" s="98"/>
      <c r="U171" s="99"/>
      <c r="V171" s="100"/>
      <c r="W171" s="101"/>
      <c r="X171" s="102"/>
      <c r="Y171" s="103"/>
      <c r="Z171" s="104"/>
      <c r="AA171" s="105"/>
      <c r="AB171" s="106"/>
      <c r="AC171" s="107"/>
      <c r="AD171" s="108"/>
      <c r="AF171" s="96">
        <f t="shared" ref="AF171:AR171" si="151">$W172*R171</f>
        <v>0</v>
      </c>
      <c r="AG171" s="97">
        <f t="shared" si="151"/>
        <v>0</v>
      </c>
      <c r="AH171" s="98">
        <f t="shared" si="151"/>
        <v>0</v>
      </c>
      <c r="AI171" s="99">
        <f t="shared" si="151"/>
        <v>0</v>
      </c>
      <c r="AJ171" s="100">
        <f t="shared" si="151"/>
        <v>0</v>
      </c>
      <c r="AK171" s="101">
        <f t="shared" si="151"/>
        <v>0</v>
      </c>
      <c r="AL171" s="102">
        <f t="shared" si="151"/>
        <v>0</v>
      </c>
      <c r="AM171" s="103">
        <f t="shared" si="151"/>
        <v>0</v>
      </c>
      <c r="AN171" s="104">
        <f t="shared" si="151"/>
        <v>0</v>
      </c>
      <c r="AO171" s="105">
        <f t="shared" si="151"/>
        <v>0</v>
      </c>
      <c r="AP171" s="106">
        <f t="shared" si="151"/>
        <v>0</v>
      </c>
      <c r="AQ171" s="107">
        <f t="shared" si="151"/>
        <v>0</v>
      </c>
      <c r="AR171" s="108">
        <f t="shared" si="151"/>
        <v>0</v>
      </c>
    </row>
    <row r="172" ht="15.75" customHeight="1">
      <c r="A172" s="474" t="str">
        <f>"     Send me 1 of each in range, all the same color per single set, Times No. Ranges at "&amp;SUBSTITUTE(ADDRESS(1,CELL("col",K171),4),"1","")&amp;CELL("row",K171)</f>
        <v>     Send me 1 of each in range, all the same color per single set, Times No. Ranges at K171</v>
      </c>
      <c r="B172" s="460"/>
      <c r="C172" s="460"/>
      <c r="D172" s="460"/>
      <c r="E172" s="460"/>
      <c r="F172" s="460"/>
      <c r="G172" s="460"/>
      <c r="H172" s="460"/>
      <c r="I172" s="460"/>
      <c r="J172" s="460"/>
      <c r="K172" s="476"/>
      <c r="L172" s="476"/>
      <c r="M172" s="476"/>
      <c r="N172" s="477"/>
      <c r="O172" s="478" t="str">
        <f>$O$145</f>
        <v/>
      </c>
      <c r="P172" s="479"/>
      <c r="Q172" s="480"/>
      <c r="R172" s="481"/>
      <c r="S172" s="482"/>
      <c r="T172" s="483"/>
      <c r="U172" s="482"/>
      <c r="V172" s="499">
        <f>COUNT(I87:I107)</f>
        <v>21</v>
      </c>
      <c r="W172" s="499">
        <f>SUM(I87:I107)</f>
        <v>124</v>
      </c>
      <c r="X172" s="500"/>
      <c r="Y172" s="500"/>
      <c r="Z172" s="500"/>
      <c r="AA172" s="500"/>
      <c r="AB172" s="500"/>
      <c r="AC172" s="500"/>
      <c r="AD172" s="501"/>
    </row>
    <row r="173" ht="15.75" customHeight="1">
      <c r="A173" s="462"/>
      <c r="B173" s="462"/>
      <c r="C173" s="462"/>
      <c r="D173" s="462"/>
      <c r="E173" s="462"/>
      <c r="F173" s="462"/>
      <c r="G173" s="462"/>
      <c r="H173" s="462"/>
      <c r="I173" s="462"/>
      <c r="J173" s="502"/>
      <c r="K173" s="502"/>
      <c r="L173" s="502"/>
      <c r="M173" s="502"/>
      <c r="N173" s="503"/>
      <c r="O173" s="503"/>
      <c r="P173" s="503"/>
      <c r="Q173" s="462"/>
      <c r="R173" s="462"/>
      <c r="S173" s="462"/>
      <c r="T173" s="462"/>
      <c r="U173" s="462"/>
      <c r="V173" s="462"/>
      <c r="W173" s="462"/>
      <c r="X173" s="462"/>
      <c r="Y173" s="462"/>
      <c r="Z173" s="462"/>
      <c r="AA173" s="462"/>
      <c r="AB173" s="462"/>
      <c r="AC173" s="462"/>
      <c r="AD173" s="462"/>
    </row>
    <row r="174" ht="15.75" customHeight="1">
      <c r="A174" s="461" t="s">
        <v>143</v>
      </c>
      <c r="B174" s="462"/>
      <c r="C174" s="462"/>
      <c r="D174" s="462"/>
      <c r="E174" s="463"/>
      <c r="F174" s="464"/>
      <c r="G174" s="462"/>
      <c r="H174" s="462"/>
      <c r="I174" s="465" t="str">
        <f>"(includes "&amp;V175&amp;" sets, "&amp;W175&amp;" holds)"</f>
        <v>(includes 8 sets, 38 holds)</v>
      </c>
      <c r="J174" s="466"/>
      <c r="K174" s="467">
        <f>SUM(R174:AD174)</f>
        <v>0</v>
      </c>
      <c r="L174" s="468"/>
      <c r="M174" s="469">
        <f t="shared" ref="M174:N174" si="152">SUM(M109:M116)</f>
        <v>865</v>
      </c>
      <c r="N174" s="470">
        <f t="shared" si="152"/>
        <v>813.1</v>
      </c>
      <c r="O174" s="471"/>
      <c r="P174" s="472">
        <f>K174*N174</f>
        <v>0</v>
      </c>
      <c r="Q174" s="95"/>
      <c r="R174" s="96"/>
      <c r="S174" s="97"/>
      <c r="T174" s="98"/>
      <c r="U174" s="99"/>
      <c r="V174" s="100"/>
      <c r="W174" s="101"/>
      <c r="X174" s="102"/>
      <c r="Y174" s="103"/>
      <c r="Z174" s="104"/>
      <c r="AA174" s="105"/>
      <c r="AB174" s="106"/>
      <c r="AC174" s="107"/>
      <c r="AD174" s="108"/>
      <c r="AF174" s="96">
        <f t="shared" ref="AF174:AR174" si="153">$W175*R174</f>
        <v>0</v>
      </c>
      <c r="AG174" s="97">
        <f t="shared" si="153"/>
        <v>0</v>
      </c>
      <c r="AH174" s="98">
        <f t="shared" si="153"/>
        <v>0</v>
      </c>
      <c r="AI174" s="99">
        <f t="shared" si="153"/>
        <v>0</v>
      </c>
      <c r="AJ174" s="100">
        <f t="shared" si="153"/>
        <v>0</v>
      </c>
      <c r="AK174" s="101">
        <f t="shared" si="153"/>
        <v>0</v>
      </c>
      <c r="AL174" s="102">
        <f t="shared" si="153"/>
        <v>0</v>
      </c>
      <c r="AM174" s="103">
        <f t="shared" si="153"/>
        <v>0</v>
      </c>
      <c r="AN174" s="104">
        <f t="shared" si="153"/>
        <v>0</v>
      </c>
      <c r="AO174" s="105">
        <f t="shared" si="153"/>
        <v>0</v>
      </c>
      <c r="AP174" s="106">
        <f t="shared" si="153"/>
        <v>0</v>
      </c>
      <c r="AQ174" s="107">
        <f t="shared" si="153"/>
        <v>0</v>
      </c>
      <c r="AR174" s="108">
        <f t="shared" si="153"/>
        <v>0</v>
      </c>
    </row>
    <row r="175" ht="15.75" customHeight="1">
      <c r="A175" s="474" t="str">
        <f>"     Send me 1 of each in range, all the same color per single set, Times No. Ranges at "&amp;SUBSTITUTE(ADDRESS(1,CELL("col",K174),4),"1","")&amp;CELL("row",K174)</f>
        <v>     Send me 1 of each in range, all the same color per single set, Times No. Ranges at K174</v>
      </c>
      <c r="B175" s="460"/>
      <c r="C175" s="460"/>
      <c r="D175" s="460"/>
      <c r="E175" s="460"/>
      <c r="F175" s="460"/>
      <c r="G175" s="460"/>
      <c r="H175" s="460"/>
      <c r="I175" s="460"/>
      <c r="J175" s="460"/>
      <c r="K175" s="476"/>
      <c r="L175" s="476"/>
      <c r="M175" s="476"/>
      <c r="N175" s="476"/>
      <c r="O175" s="478" t="str">
        <f>$O$145</f>
        <v/>
      </c>
      <c r="P175" s="504"/>
      <c r="Q175" s="480"/>
      <c r="R175" s="481"/>
      <c r="S175" s="482"/>
      <c r="T175" s="483"/>
      <c r="U175" s="482"/>
      <c r="V175" s="499">
        <f>COUNT(I109:I116)</f>
        <v>8</v>
      </c>
      <c r="W175" s="499">
        <f>SUM(I109:I116)</f>
        <v>38</v>
      </c>
      <c r="X175" s="500"/>
      <c r="Y175" s="500"/>
      <c r="Z175" s="500"/>
      <c r="AA175" s="500"/>
      <c r="AB175" s="500"/>
      <c r="AC175" s="500"/>
      <c r="AD175" s="501"/>
    </row>
    <row r="176" ht="15.75" customHeight="1">
      <c r="A176" s="2"/>
      <c r="B176" s="2"/>
      <c r="C176" s="2"/>
      <c r="D176" s="2"/>
      <c r="E176" s="2"/>
      <c r="F176" s="2"/>
      <c r="G176" s="2"/>
      <c r="Q176" s="2"/>
      <c r="R176" s="2"/>
      <c r="S176" s="2"/>
      <c r="T176" s="2"/>
      <c r="U176" s="2"/>
      <c r="V176" s="2"/>
      <c r="W176" s="2"/>
      <c r="X176" s="2"/>
      <c r="Y176" s="2"/>
      <c r="Z176" s="2"/>
      <c r="AA176" s="2"/>
      <c r="AB176" s="2"/>
      <c r="AC176" s="2"/>
      <c r="AD176" s="2"/>
    </row>
    <row r="177" ht="15.75" customHeight="1">
      <c r="A177" s="461" t="s">
        <v>144</v>
      </c>
      <c r="B177" s="462"/>
      <c r="C177" s="462"/>
      <c r="D177" s="462"/>
      <c r="E177" s="463"/>
      <c r="F177" s="464"/>
      <c r="G177" s="462"/>
      <c r="H177" s="462"/>
      <c r="I177" s="465" t="str">
        <f>"(includes "&amp;V178&amp;" sets, "&amp;W178&amp;" holds)"</f>
        <v>(includes 4 sets, 17 holds)</v>
      </c>
      <c r="J177" s="466"/>
      <c r="K177" s="467">
        <f>SUM(R177:AD177)</f>
        <v>0</v>
      </c>
      <c r="L177" s="468"/>
      <c r="M177" s="469">
        <f t="shared" ref="M177:N177" si="154">SUM(M117:M120)</f>
        <v>408</v>
      </c>
      <c r="N177" s="470">
        <f t="shared" si="154"/>
        <v>383.52</v>
      </c>
      <c r="O177" s="471"/>
      <c r="P177" s="472">
        <f>K177*N177</f>
        <v>0</v>
      </c>
      <c r="Q177" s="95"/>
      <c r="R177" s="96"/>
      <c r="S177" s="97"/>
      <c r="T177" s="98"/>
      <c r="U177" s="99"/>
      <c r="V177" s="100"/>
      <c r="W177" s="101"/>
      <c r="X177" s="102"/>
      <c r="Y177" s="103"/>
      <c r="Z177" s="104"/>
      <c r="AA177" s="105"/>
      <c r="AB177" s="106"/>
      <c r="AC177" s="107"/>
      <c r="AD177" s="108"/>
      <c r="AF177" s="96">
        <f t="shared" ref="AF177:AR177" si="155">$W178*R177</f>
        <v>0</v>
      </c>
      <c r="AG177" s="97">
        <f t="shared" si="155"/>
        <v>0</v>
      </c>
      <c r="AH177" s="98">
        <f t="shared" si="155"/>
        <v>0</v>
      </c>
      <c r="AI177" s="99">
        <f t="shared" si="155"/>
        <v>0</v>
      </c>
      <c r="AJ177" s="100">
        <f t="shared" si="155"/>
        <v>0</v>
      </c>
      <c r="AK177" s="101">
        <f t="shared" si="155"/>
        <v>0</v>
      </c>
      <c r="AL177" s="102">
        <f t="shared" si="155"/>
        <v>0</v>
      </c>
      <c r="AM177" s="103">
        <f t="shared" si="155"/>
        <v>0</v>
      </c>
      <c r="AN177" s="104">
        <f t="shared" si="155"/>
        <v>0</v>
      </c>
      <c r="AO177" s="105">
        <f t="shared" si="155"/>
        <v>0</v>
      </c>
      <c r="AP177" s="106">
        <f t="shared" si="155"/>
        <v>0</v>
      </c>
      <c r="AQ177" s="107">
        <f t="shared" si="155"/>
        <v>0</v>
      </c>
      <c r="AR177" s="108">
        <f t="shared" si="155"/>
        <v>0</v>
      </c>
    </row>
    <row r="178" ht="15.75" customHeight="1">
      <c r="A178" s="474" t="str">
        <f>"     Send me 1 of each in range, all the same color per single set, Times No. Ranges at "&amp;SUBSTITUTE(ADDRESS(1,CELL("col",K177),4),"1","")&amp;CELL("row",K177)</f>
        <v>     Send me 1 of each in range, all the same color per single set, Times No. Ranges at K177</v>
      </c>
      <c r="B178" s="460"/>
      <c r="C178" s="460"/>
      <c r="D178" s="460"/>
      <c r="E178" s="460"/>
      <c r="F178" s="460"/>
      <c r="G178" s="460"/>
      <c r="H178" s="460"/>
      <c r="I178" s="460"/>
      <c r="J178" s="460"/>
      <c r="K178" s="476"/>
      <c r="L178" s="476"/>
      <c r="M178" s="476"/>
      <c r="N178" s="477"/>
      <c r="O178" s="478" t="str">
        <f>$O$145</f>
        <v/>
      </c>
      <c r="P178" s="479"/>
      <c r="Q178" s="480"/>
      <c r="R178" s="481"/>
      <c r="S178" s="482"/>
      <c r="T178" s="483"/>
      <c r="U178" s="482"/>
      <c r="V178" s="499">
        <f>COUNT(I117:I120)</f>
        <v>4</v>
      </c>
      <c r="W178" s="499">
        <f>SUM(I117:I120)</f>
        <v>17</v>
      </c>
      <c r="X178" s="500"/>
      <c r="Y178" s="500"/>
      <c r="Z178" s="500"/>
      <c r="AA178" s="500"/>
      <c r="AB178" s="500"/>
      <c r="AC178" s="500"/>
      <c r="AD178" s="501"/>
    </row>
    <row r="179" ht="15.75" customHeight="1">
      <c r="A179" s="2"/>
      <c r="B179" s="2"/>
      <c r="C179" s="2"/>
      <c r="D179" s="2"/>
      <c r="E179" s="2"/>
      <c r="F179" s="2"/>
      <c r="G179" s="2"/>
      <c r="N179" s="505"/>
      <c r="O179" s="505"/>
      <c r="P179" s="505"/>
      <c r="Q179" s="2"/>
      <c r="R179" s="2"/>
      <c r="S179" s="2"/>
      <c r="T179" s="2"/>
      <c r="U179" s="2"/>
      <c r="V179" s="2"/>
      <c r="W179" s="2"/>
      <c r="X179" s="2"/>
      <c r="Y179" s="2"/>
      <c r="Z179" s="2"/>
      <c r="AA179" s="2"/>
      <c r="AB179" s="2"/>
      <c r="AC179" s="2"/>
      <c r="AD179" s="2"/>
    </row>
    <row r="180" ht="15.75" customHeight="1">
      <c r="A180" s="461" t="s">
        <v>145</v>
      </c>
      <c r="B180" s="462"/>
      <c r="C180" s="462"/>
      <c r="D180" s="462"/>
      <c r="E180" s="463"/>
      <c r="F180" s="464"/>
      <c r="G180" s="462"/>
      <c r="H180" s="462"/>
      <c r="I180" s="465" t="str">
        <f>"(includes "&amp;V181&amp;" sets, "&amp;W181&amp;" holds)"</f>
        <v>(includes 7 sets, 34 holds)</v>
      </c>
      <c r="J180" s="466"/>
      <c r="K180" s="467">
        <f>SUM(R180:AD180)</f>
        <v>0</v>
      </c>
      <c r="L180" s="468"/>
      <c r="M180" s="469">
        <f t="shared" ref="M180:N180" si="156">SUM(M121:M127)</f>
        <v>1049</v>
      </c>
      <c r="N180" s="470">
        <f t="shared" si="156"/>
        <v>986.06</v>
      </c>
      <c r="O180" s="471"/>
      <c r="P180" s="472">
        <f>K180*N180</f>
        <v>0</v>
      </c>
      <c r="Q180" s="95"/>
      <c r="R180" s="96"/>
      <c r="S180" s="97"/>
      <c r="T180" s="98"/>
      <c r="U180" s="99"/>
      <c r="V180" s="100"/>
      <c r="W180" s="101"/>
      <c r="X180" s="102"/>
      <c r="Y180" s="103"/>
      <c r="Z180" s="104"/>
      <c r="AA180" s="105"/>
      <c r="AB180" s="106"/>
      <c r="AC180" s="107"/>
      <c r="AD180" s="108"/>
      <c r="AF180" s="96">
        <f t="shared" ref="AF180:AR180" si="157">$W181*R180</f>
        <v>0</v>
      </c>
      <c r="AG180" s="97">
        <f t="shared" si="157"/>
        <v>0</v>
      </c>
      <c r="AH180" s="98">
        <f t="shared" si="157"/>
        <v>0</v>
      </c>
      <c r="AI180" s="99">
        <f t="shared" si="157"/>
        <v>0</v>
      </c>
      <c r="AJ180" s="100">
        <f t="shared" si="157"/>
        <v>0</v>
      </c>
      <c r="AK180" s="101">
        <f t="shared" si="157"/>
        <v>0</v>
      </c>
      <c r="AL180" s="102">
        <f t="shared" si="157"/>
        <v>0</v>
      </c>
      <c r="AM180" s="103">
        <f t="shared" si="157"/>
        <v>0</v>
      </c>
      <c r="AN180" s="104">
        <f t="shared" si="157"/>
        <v>0</v>
      </c>
      <c r="AO180" s="105">
        <f t="shared" si="157"/>
        <v>0</v>
      </c>
      <c r="AP180" s="106">
        <f t="shared" si="157"/>
        <v>0</v>
      </c>
      <c r="AQ180" s="107">
        <f t="shared" si="157"/>
        <v>0</v>
      </c>
      <c r="AR180" s="108">
        <f t="shared" si="157"/>
        <v>0</v>
      </c>
    </row>
    <row r="181" ht="15.75" customHeight="1">
      <c r="A181" s="474" t="str">
        <f>"     Send me 1 of each in range, all the same color per single set, Times No. Ranges at "&amp;SUBSTITUTE(ADDRESS(1,CELL("col",K180),4),"1","")&amp;CELL("row",K180)</f>
        <v>     Send me 1 of each in range, all the same color per single set, Times No. Ranges at K180</v>
      </c>
      <c r="B181" s="460"/>
      <c r="C181" s="460"/>
      <c r="D181" s="460"/>
      <c r="E181" s="460"/>
      <c r="F181" s="460"/>
      <c r="G181" s="460"/>
      <c r="H181" s="460"/>
      <c r="I181" s="460"/>
      <c r="J181" s="460"/>
      <c r="K181" s="476"/>
      <c r="L181" s="476"/>
      <c r="M181" s="476"/>
      <c r="N181" s="477"/>
      <c r="O181" s="478" t="str">
        <f>$O$145</f>
        <v/>
      </c>
      <c r="P181" s="479"/>
      <c r="Q181" s="480"/>
      <c r="R181" s="481"/>
      <c r="S181" s="482"/>
      <c r="T181" s="483"/>
      <c r="U181" s="482"/>
      <c r="V181" s="499">
        <f>COUNT(I121:I127)</f>
        <v>7</v>
      </c>
      <c r="W181" s="499">
        <f>SUM(I121:I127)</f>
        <v>34</v>
      </c>
      <c r="X181" s="500"/>
      <c r="Y181" s="500"/>
      <c r="Z181" s="500"/>
      <c r="AA181" s="500"/>
      <c r="AB181" s="500"/>
      <c r="AC181" s="500"/>
      <c r="AD181" s="501"/>
    </row>
    <row r="182" ht="15.75" customHeight="1">
      <c r="A182" s="2"/>
      <c r="B182" s="2"/>
      <c r="C182" s="2"/>
      <c r="D182" s="2"/>
      <c r="E182" s="2"/>
      <c r="F182" s="2"/>
      <c r="G182" s="2"/>
      <c r="N182" s="505"/>
      <c r="O182" s="505"/>
      <c r="P182" s="505"/>
      <c r="Q182" s="2"/>
      <c r="R182" s="2"/>
      <c r="S182" s="2"/>
      <c r="T182" s="2"/>
      <c r="U182" s="2"/>
      <c r="V182" s="2"/>
      <c r="W182" s="2"/>
      <c r="X182" s="2"/>
      <c r="Y182" s="2"/>
      <c r="Z182" s="2"/>
      <c r="AA182" s="2"/>
      <c r="AB182" s="2"/>
      <c r="AC182" s="2"/>
      <c r="AD182" s="2"/>
    </row>
    <row r="183" ht="15.75" customHeight="1">
      <c r="A183" s="461" t="s">
        <v>146</v>
      </c>
      <c r="B183" s="462"/>
      <c r="C183" s="462"/>
      <c r="D183" s="462"/>
      <c r="E183" s="463"/>
      <c r="F183" s="464"/>
      <c r="G183" s="462"/>
      <c r="H183" s="462"/>
      <c r="I183" s="465" t="str">
        <f>"(includes "&amp;V184&amp;" sets, "&amp;W184&amp;" holds)"</f>
        <v>(includes 5 sets, 24 holds)</v>
      </c>
      <c r="J183" s="466"/>
      <c r="K183" s="467">
        <f>SUM(R183:AD183)</f>
        <v>0</v>
      </c>
      <c r="L183" s="468"/>
      <c r="M183" s="469">
        <f t="shared" ref="M183:N183" si="158">SUM(M128:M132)</f>
        <v>928</v>
      </c>
      <c r="N183" s="470">
        <f t="shared" si="158"/>
        <v>872.32</v>
      </c>
      <c r="O183" s="471"/>
      <c r="P183" s="472">
        <f>K183*N183</f>
        <v>0</v>
      </c>
      <c r="Q183" s="95"/>
      <c r="R183" s="96"/>
      <c r="S183" s="97"/>
      <c r="T183" s="98"/>
      <c r="U183" s="99"/>
      <c r="V183" s="100"/>
      <c r="W183" s="101"/>
      <c r="X183" s="102"/>
      <c r="Y183" s="103"/>
      <c r="Z183" s="104"/>
      <c r="AA183" s="105"/>
      <c r="AB183" s="106"/>
      <c r="AC183" s="107"/>
      <c r="AD183" s="108"/>
      <c r="AF183" s="96">
        <f t="shared" ref="AF183:AR183" si="159">$W184*R183</f>
        <v>0</v>
      </c>
      <c r="AG183" s="97">
        <f t="shared" si="159"/>
        <v>0</v>
      </c>
      <c r="AH183" s="98">
        <f t="shared" si="159"/>
        <v>0</v>
      </c>
      <c r="AI183" s="99">
        <f t="shared" si="159"/>
        <v>0</v>
      </c>
      <c r="AJ183" s="100">
        <f t="shared" si="159"/>
        <v>0</v>
      </c>
      <c r="AK183" s="101">
        <f t="shared" si="159"/>
        <v>0</v>
      </c>
      <c r="AL183" s="102">
        <f t="shared" si="159"/>
        <v>0</v>
      </c>
      <c r="AM183" s="103">
        <f t="shared" si="159"/>
        <v>0</v>
      </c>
      <c r="AN183" s="104">
        <f t="shared" si="159"/>
        <v>0</v>
      </c>
      <c r="AO183" s="105">
        <f t="shared" si="159"/>
        <v>0</v>
      </c>
      <c r="AP183" s="106">
        <f t="shared" si="159"/>
        <v>0</v>
      </c>
      <c r="AQ183" s="107">
        <f t="shared" si="159"/>
        <v>0</v>
      </c>
      <c r="AR183" s="108">
        <f t="shared" si="159"/>
        <v>0</v>
      </c>
    </row>
    <row r="184" ht="15.75" customHeight="1">
      <c r="A184" s="474" t="str">
        <f>"     Send me 1 of each in range, all the same color per single set, Times No. Ranges at "&amp;SUBSTITUTE(ADDRESS(1,CELL("col",K183),4),"1","")&amp;CELL("row",K183)</f>
        <v>     Send me 1 of each in range, all the same color per single set, Times No. Ranges at K183</v>
      </c>
      <c r="B184" s="460"/>
      <c r="C184" s="460"/>
      <c r="D184" s="460"/>
      <c r="E184" s="460"/>
      <c r="F184" s="460"/>
      <c r="G184" s="460"/>
      <c r="H184" s="460"/>
      <c r="I184" s="460"/>
      <c r="J184" s="460"/>
      <c r="K184" s="476"/>
      <c r="L184" s="476"/>
      <c r="M184" s="476"/>
      <c r="N184" s="477"/>
      <c r="O184" s="478" t="str">
        <f>$O$145</f>
        <v/>
      </c>
      <c r="P184" s="479"/>
      <c r="Q184" s="480"/>
      <c r="R184" s="481"/>
      <c r="S184" s="482"/>
      <c r="T184" s="483"/>
      <c r="U184" s="482"/>
      <c r="V184" s="499">
        <f>COUNT(I128:I132)</f>
        <v>5</v>
      </c>
      <c r="W184" s="499">
        <f>SUM(I128:I132)</f>
        <v>24</v>
      </c>
      <c r="X184" s="500"/>
      <c r="Y184" s="500"/>
      <c r="Z184" s="500"/>
      <c r="AA184" s="500"/>
      <c r="AB184" s="500"/>
      <c r="AC184" s="500"/>
      <c r="AD184" s="501"/>
    </row>
    <row r="185" ht="15.75" customHeight="1">
      <c r="A185" s="2"/>
      <c r="B185" s="2"/>
      <c r="C185" s="2"/>
      <c r="D185" s="2"/>
      <c r="E185" s="2"/>
      <c r="F185" s="2"/>
      <c r="G185" s="2"/>
      <c r="N185" s="505"/>
      <c r="O185" s="505"/>
      <c r="P185" s="505"/>
      <c r="Q185" s="2"/>
      <c r="R185" s="2"/>
      <c r="S185" s="2"/>
      <c r="T185" s="2"/>
      <c r="U185" s="2"/>
      <c r="V185" s="2"/>
      <c r="W185" s="2"/>
      <c r="X185" s="2"/>
      <c r="Y185" s="2"/>
      <c r="Z185" s="2"/>
      <c r="AA185" s="2"/>
      <c r="AB185" s="2"/>
      <c r="AC185" s="2"/>
      <c r="AD185" s="2"/>
    </row>
    <row r="186" ht="15.75" customHeight="1">
      <c r="A186" s="461" t="s">
        <v>147</v>
      </c>
      <c r="B186" s="462"/>
      <c r="C186" s="462"/>
      <c r="D186" s="462"/>
      <c r="E186" s="463"/>
      <c r="F186" s="464"/>
      <c r="G186" s="462"/>
      <c r="H186" s="462"/>
      <c r="I186" s="465" t="str">
        <f>"(includes "&amp;V187&amp;" sets, "&amp;W187&amp;" holds)"</f>
        <v>(includes 2 sets, 7 holds)</v>
      </c>
      <c r="J186" s="466"/>
      <c r="K186" s="467">
        <f>SUM(R186:AD186)</f>
        <v>0</v>
      </c>
      <c r="L186" s="468"/>
      <c r="M186" s="469">
        <f t="shared" ref="M186:N186" si="160">SUM(M134:M135)</f>
        <v>518</v>
      </c>
      <c r="N186" s="470">
        <f t="shared" si="160"/>
        <v>486.92</v>
      </c>
      <c r="O186" s="471"/>
      <c r="P186" s="472">
        <f>K186*N186</f>
        <v>0</v>
      </c>
      <c r="Q186" s="95"/>
      <c r="R186" s="96"/>
      <c r="S186" s="97"/>
      <c r="T186" s="98"/>
      <c r="U186" s="99"/>
      <c r="V186" s="100"/>
      <c r="W186" s="101"/>
      <c r="X186" s="102"/>
      <c r="Y186" s="103"/>
      <c r="Z186" s="104"/>
      <c r="AA186" s="105"/>
      <c r="AB186" s="106"/>
      <c r="AC186" s="107"/>
      <c r="AD186" s="108"/>
      <c r="AF186" s="96">
        <f t="shared" ref="AF186:AR186" si="161">$W187*R186</f>
        <v>0</v>
      </c>
      <c r="AG186" s="97">
        <f t="shared" si="161"/>
        <v>0</v>
      </c>
      <c r="AH186" s="98">
        <f t="shared" si="161"/>
        <v>0</v>
      </c>
      <c r="AI186" s="99">
        <f t="shared" si="161"/>
        <v>0</v>
      </c>
      <c r="AJ186" s="100">
        <f t="shared" si="161"/>
        <v>0</v>
      </c>
      <c r="AK186" s="101">
        <f t="shared" si="161"/>
        <v>0</v>
      </c>
      <c r="AL186" s="102">
        <f t="shared" si="161"/>
        <v>0</v>
      </c>
      <c r="AM186" s="103">
        <f t="shared" si="161"/>
        <v>0</v>
      </c>
      <c r="AN186" s="104">
        <f t="shared" si="161"/>
        <v>0</v>
      </c>
      <c r="AO186" s="105">
        <f t="shared" si="161"/>
        <v>0</v>
      </c>
      <c r="AP186" s="106">
        <f t="shared" si="161"/>
        <v>0</v>
      </c>
      <c r="AQ186" s="107">
        <f t="shared" si="161"/>
        <v>0</v>
      </c>
      <c r="AR186" s="108">
        <f t="shared" si="161"/>
        <v>0</v>
      </c>
    </row>
    <row r="187" ht="15.75" customHeight="1">
      <c r="A187" s="474" t="str">
        <f>"     Send me 1 of each in range, all the same color per single set, Times No. Ranges at "&amp;SUBSTITUTE(ADDRESS(1,CELL("col",K186),4),"1","")&amp;CELL("row",K186)</f>
        <v>     Send me 1 of each in range, all the same color per single set, Times No. Ranges at K186</v>
      </c>
      <c r="B187" s="460"/>
      <c r="C187" s="460"/>
      <c r="D187" s="460"/>
      <c r="E187" s="460"/>
      <c r="F187" s="460"/>
      <c r="G187" s="460"/>
      <c r="H187" s="460"/>
      <c r="I187" s="460"/>
      <c r="J187" s="460"/>
      <c r="K187" s="476"/>
      <c r="L187" s="476"/>
      <c r="M187" s="476"/>
      <c r="N187" s="476"/>
      <c r="O187" s="478" t="str">
        <f>$O$145</f>
        <v/>
      </c>
      <c r="P187" s="504"/>
      <c r="Q187" s="480"/>
      <c r="R187" s="481"/>
      <c r="S187" s="482"/>
      <c r="T187" s="483"/>
      <c r="U187" s="482"/>
      <c r="V187" s="499">
        <f>COUNT(I134:I135)</f>
        <v>2</v>
      </c>
      <c r="W187" s="499">
        <f>SUM(I134:I135)</f>
        <v>7</v>
      </c>
      <c r="X187" s="500"/>
      <c r="Y187" s="500"/>
      <c r="Z187" s="500"/>
      <c r="AA187" s="500"/>
      <c r="AB187" s="500"/>
      <c r="AC187" s="500"/>
      <c r="AD187" s="501"/>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4">
    <mergeCell ref="I3:P3"/>
    <mergeCell ref="I4:P4"/>
    <mergeCell ref="I1:P1"/>
    <mergeCell ref="I2:P2"/>
    <mergeCell ref="T2:X2"/>
    <mergeCell ref="B3:C3"/>
    <mergeCell ref="B4:C4"/>
    <mergeCell ref="Q1:S1"/>
    <mergeCell ref="B5:C5"/>
    <mergeCell ref="I5:P5"/>
    <mergeCell ref="A6:A7"/>
    <mergeCell ref="B6:C7"/>
    <mergeCell ref="I6:L6"/>
    <mergeCell ref="O6:P6"/>
    <mergeCell ref="I7:M7"/>
    <mergeCell ref="AA2:AD7"/>
    <mergeCell ref="C8:F8"/>
    <mergeCell ref="C10:F10"/>
    <mergeCell ref="C11:F11"/>
    <mergeCell ref="C12:F12"/>
    <mergeCell ref="C13:F13"/>
    <mergeCell ref="C14:F14"/>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7:F57"/>
    <mergeCell ref="C58:F58"/>
    <mergeCell ref="C59:F59"/>
    <mergeCell ref="C60:F60"/>
    <mergeCell ref="C61:F61"/>
    <mergeCell ref="C62:F62"/>
    <mergeCell ref="C63:F63"/>
    <mergeCell ref="C64:F64"/>
    <mergeCell ref="C65:F65"/>
    <mergeCell ref="C66:F66"/>
    <mergeCell ref="C67:F67"/>
    <mergeCell ref="C68:F68"/>
    <mergeCell ref="C69:F69"/>
    <mergeCell ref="C70:F70"/>
    <mergeCell ref="C71:F71"/>
    <mergeCell ref="C72:F72"/>
    <mergeCell ref="C73:F73"/>
    <mergeCell ref="C74:F74"/>
    <mergeCell ref="C75:F75"/>
    <mergeCell ref="C76:F76"/>
    <mergeCell ref="C77:F77"/>
    <mergeCell ref="C78:F78"/>
    <mergeCell ref="C79:F79"/>
    <mergeCell ref="C80:F80"/>
    <mergeCell ref="C81:F81"/>
    <mergeCell ref="C82:F82"/>
    <mergeCell ref="C83:F83"/>
    <mergeCell ref="C84:F84"/>
    <mergeCell ref="C85:F85"/>
    <mergeCell ref="C135:F135"/>
    <mergeCell ref="C136:F136"/>
    <mergeCell ref="T145:U145"/>
    <mergeCell ref="Q145:S145"/>
    <mergeCell ref="Q148:S148"/>
    <mergeCell ref="T148:U148"/>
    <mergeCell ref="Q151:S151"/>
    <mergeCell ref="T151:U151"/>
    <mergeCell ref="Q154:S154"/>
    <mergeCell ref="T154:U154"/>
    <mergeCell ref="Q157:S157"/>
    <mergeCell ref="T157:U157"/>
    <mergeCell ref="Q160:S160"/>
    <mergeCell ref="T160:U160"/>
    <mergeCell ref="Q163:S163"/>
    <mergeCell ref="T163:U163"/>
    <mergeCell ref="T166:U166"/>
    <mergeCell ref="Q178:S178"/>
    <mergeCell ref="T178:U178"/>
    <mergeCell ref="Q181:S181"/>
    <mergeCell ref="T181:U181"/>
    <mergeCell ref="Q184:S184"/>
    <mergeCell ref="T184:U184"/>
    <mergeCell ref="Q187:S187"/>
    <mergeCell ref="T187:U187"/>
    <mergeCell ref="Q166:S166"/>
    <mergeCell ref="Q169:S169"/>
    <mergeCell ref="T169:U169"/>
    <mergeCell ref="Q172:S172"/>
    <mergeCell ref="T172:U172"/>
    <mergeCell ref="Q175:S175"/>
    <mergeCell ref="T175:U175"/>
    <mergeCell ref="C86:F86"/>
    <mergeCell ref="C87:F87"/>
    <mergeCell ref="C88:F88"/>
    <mergeCell ref="C89:F89"/>
    <mergeCell ref="C90:F90"/>
    <mergeCell ref="C91:F91"/>
    <mergeCell ref="C92:F92"/>
    <mergeCell ref="C93:F93"/>
    <mergeCell ref="C94:F94"/>
    <mergeCell ref="C95:F95"/>
    <mergeCell ref="C96:F96"/>
    <mergeCell ref="C97:F97"/>
    <mergeCell ref="C98:E98"/>
    <mergeCell ref="C99:E99"/>
    <mergeCell ref="C100:E100"/>
    <mergeCell ref="C101:F101"/>
    <mergeCell ref="C102:F102"/>
    <mergeCell ref="C103:F103"/>
    <mergeCell ref="C104:F104"/>
    <mergeCell ref="C105:F105"/>
    <mergeCell ref="C106:F106"/>
    <mergeCell ref="C107:F107"/>
    <mergeCell ref="C108:F108"/>
    <mergeCell ref="C109:F109"/>
    <mergeCell ref="C110:F110"/>
    <mergeCell ref="C111:F111"/>
    <mergeCell ref="C112:F112"/>
    <mergeCell ref="C113:F113"/>
    <mergeCell ref="C114:F114"/>
    <mergeCell ref="C115:F115"/>
    <mergeCell ref="C116:F116"/>
    <mergeCell ref="C117:F117"/>
    <mergeCell ref="C118:F118"/>
    <mergeCell ref="C119:F119"/>
    <mergeCell ref="C120:F120"/>
    <mergeCell ref="C121:F121"/>
    <mergeCell ref="C122:F122"/>
    <mergeCell ref="C123:F123"/>
    <mergeCell ref="C124:F124"/>
    <mergeCell ref="C125:F125"/>
    <mergeCell ref="C126:F126"/>
    <mergeCell ref="C127:F127"/>
    <mergeCell ref="C128:F128"/>
    <mergeCell ref="C129:F129"/>
    <mergeCell ref="C130:F130"/>
    <mergeCell ref="C131:F131"/>
    <mergeCell ref="C132:F132"/>
    <mergeCell ref="C133:F133"/>
    <mergeCell ref="C134:F134"/>
  </mergeCells>
  <printOptions horizontalCentered="1"/>
  <pageMargins bottom="0.3" footer="0.0" header="0.0" left="0.2" right="0.2" top="0.3"/>
  <pageSetup orientation="landscape"/>
  <headerFooter>
    <oddHeader>&amp;RJuly 4, 2023 International Distributor-EURO</oddHeader>
    <oddFooter>&amp;Cp &amp;P/</oddFooter>
  </headerFooter>
  <rowBreaks count="1" manualBreakCount="1">
    <brk id="148" man="1"/>
  </row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3.0" ySplit="8.0" topLeftCell="N9" activePane="bottomRight" state="frozen"/>
      <selection activeCell="N1" sqref="N1" pane="topRight"/>
      <selection activeCell="A9" sqref="A9" pane="bottomLeft"/>
      <selection activeCell="N9" sqref="N9" pane="bottomRight"/>
    </sheetView>
  </sheetViews>
  <sheetFormatPr customHeight="1" defaultColWidth="12.63" defaultRowHeight="15.0"/>
  <cols>
    <col customWidth="1" min="1" max="1" width="11.88"/>
    <col customWidth="1" min="2" max="2" width="18.5"/>
    <col customWidth="1" min="3" max="4" width="7.5"/>
    <col customWidth="1" min="5" max="5" width="0.5"/>
    <col customWidth="1" min="6" max="6" width="14.5"/>
    <col customWidth="1" min="7" max="7" width="1.0"/>
    <col customWidth="1" min="8" max="8" width="10.13"/>
    <col customWidth="1" min="9" max="9" width="1.0"/>
    <col customWidth="1" hidden="1" min="10" max="10" width="10.5"/>
    <col customWidth="1" min="11" max="11" width="10.63"/>
    <col customWidth="1" min="12" max="12" width="1.0"/>
    <col customWidth="1" min="13" max="13" width="17.5"/>
    <col customWidth="1" min="14" max="14" width="1.5"/>
    <col customWidth="1" min="15" max="25" width="8.5"/>
    <col customWidth="1" min="26" max="26" width="14.5"/>
  </cols>
  <sheetData>
    <row r="1" ht="15.75" customHeight="1">
      <c r="A1" s="1" t="s">
        <v>0</v>
      </c>
      <c r="C1" s="2"/>
      <c r="G1" s="506"/>
      <c r="H1" s="506"/>
      <c r="I1" s="506"/>
      <c r="J1" s="506"/>
      <c r="K1" s="506"/>
      <c r="L1" s="506"/>
      <c r="M1" s="3"/>
      <c r="N1" s="507"/>
      <c r="Q1" s="2"/>
      <c r="U1" s="2"/>
      <c r="V1" s="2"/>
      <c r="W1" s="2"/>
      <c r="X1" s="2"/>
      <c r="Y1" s="2"/>
    </row>
    <row r="2" ht="15.75" customHeight="1">
      <c r="B2" s="13"/>
      <c r="G2" s="13"/>
      <c r="H2" s="13"/>
      <c r="I2" s="13"/>
      <c r="J2" s="13"/>
      <c r="K2" s="13"/>
      <c r="L2" s="13"/>
      <c r="M2" s="15"/>
      <c r="N2" s="2"/>
      <c r="O2" s="2"/>
      <c r="P2" s="458"/>
      <c r="Q2" s="508"/>
      <c r="U2" s="2"/>
      <c r="V2" s="2"/>
      <c r="W2" s="2"/>
      <c r="X2" s="2"/>
      <c r="Y2" s="2"/>
    </row>
    <row r="3" ht="15.75" customHeight="1">
      <c r="A3" s="19" t="s">
        <v>9</v>
      </c>
      <c r="B3" s="2"/>
      <c r="E3" s="2"/>
      <c r="F3" s="13"/>
      <c r="G3" s="13"/>
      <c r="H3" s="13"/>
      <c r="I3" s="13"/>
      <c r="J3" s="13"/>
      <c r="K3" s="13"/>
      <c r="L3" s="13"/>
      <c r="M3" s="13"/>
      <c r="N3" s="2"/>
      <c r="O3" s="2"/>
      <c r="P3" s="509"/>
      <c r="Q3" s="2"/>
      <c r="R3" s="2"/>
      <c r="S3" s="2"/>
      <c r="T3" s="2"/>
      <c r="U3" s="2"/>
      <c r="V3" s="2"/>
      <c r="W3" s="2"/>
      <c r="X3" s="2"/>
      <c r="Y3" s="2"/>
    </row>
    <row r="4" ht="15.75" customHeight="1">
      <c r="A4" s="20" t="s">
        <v>20</v>
      </c>
      <c r="B4" s="21" t="s">
        <v>148</v>
      </c>
      <c r="E4" s="2"/>
      <c r="F4" s="13"/>
      <c r="G4" s="13"/>
      <c r="H4" s="13"/>
      <c r="I4" s="13"/>
      <c r="J4" s="13"/>
      <c r="K4" s="13"/>
      <c r="L4" s="13"/>
      <c r="M4" s="13"/>
      <c r="N4" s="2"/>
      <c r="O4" s="2"/>
      <c r="P4" s="509"/>
      <c r="Q4" s="21"/>
      <c r="R4" s="2"/>
      <c r="S4" s="2"/>
      <c r="T4" s="2"/>
      <c r="U4" s="2"/>
      <c r="V4" s="2"/>
      <c r="W4" s="2"/>
      <c r="X4" s="2"/>
      <c r="Y4" s="2"/>
    </row>
    <row r="5" ht="15.0" customHeight="1">
      <c r="B5" s="508" t="s">
        <v>149</v>
      </c>
      <c r="E5" s="2"/>
      <c r="F5" s="13"/>
      <c r="G5" s="13"/>
      <c r="H5" s="13"/>
      <c r="I5" s="13"/>
      <c r="J5" s="13"/>
      <c r="K5" s="13"/>
      <c r="L5" s="13"/>
      <c r="M5" s="13"/>
      <c r="N5" s="2"/>
      <c r="O5" s="2"/>
      <c r="P5" s="2"/>
      <c r="Q5" s="21"/>
      <c r="R5" s="2"/>
      <c r="S5" s="2"/>
      <c r="T5" s="2"/>
      <c r="U5" s="2"/>
      <c r="V5" s="2"/>
      <c r="W5" s="2"/>
      <c r="X5" s="2"/>
      <c r="Y5" s="2"/>
    </row>
    <row r="6" ht="15.75" customHeight="1">
      <c r="A6" s="20" t="s">
        <v>12</v>
      </c>
      <c r="B6" s="21" t="s">
        <v>150</v>
      </c>
      <c r="E6" s="2"/>
      <c r="F6" s="13"/>
      <c r="G6" s="13"/>
      <c r="H6" s="13"/>
      <c r="I6" s="13"/>
      <c r="J6" s="13"/>
      <c r="K6" s="13"/>
      <c r="L6" s="13"/>
      <c r="M6" s="13"/>
      <c r="N6" s="2"/>
      <c r="O6" s="2"/>
      <c r="P6" s="2"/>
      <c r="Q6" s="510"/>
      <c r="R6" s="2"/>
      <c r="S6" s="2"/>
      <c r="T6" s="2"/>
      <c r="U6" s="2"/>
      <c r="V6" s="2"/>
      <c r="W6" s="2"/>
      <c r="X6" s="2"/>
      <c r="Y6" s="2"/>
    </row>
    <row r="7" ht="15.75" customHeight="1">
      <c r="A7" s="2"/>
      <c r="B7" s="42" t="s">
        <v>151</v>
      </c>
      <c r="F7" s="13"/>
      <c r="G7" s="13"/>
      <c r="H7" s="13"/>
      <c r="I7" s="13"/>
      <c r="J7" s="13"/>
      <c r="K7" s="13"/>
      <c r="L7" s="13"/>
      <c r="M7" s="13"/>
      <c r="N7" s="2"/>
      <c r="O7" s="2"/>
      <c r="P7" s="2"/>
      <c r="R7" s="2"/>
      <c r="S7" s="2"/>
      <c r="T7" s="2"/>
      <c r="U7" s="2"/>
      <c r="V7" s="2"/>
      <c r="W7" s="2"/>
      <c r="X7" s="2"/>
      <c r="Y7" s="2"/>
    </row>
    <row r="8" ht="12.0" customHeight="1">
      <c r="A8" s="44" t="s">
        <v>26</v>
      </c>
      <c r="B8" s="511" t="s">
        <v>152</v>
      </c>
      <c r="C8" s="8"/>
      <c r="D8" s="8"/>
      <c r="E8" s="9"/>
      <c r="F8" s="47" t="s">
        <v>153</v>
      </c>
      <c r="G8" s="512"/>
      <c r="H8" s="49" t="s">
        <v>154</v>
      </c>
      <c r="I8" s="512"/>
      <c r="J8" s="49" t="s">
        <v>155</v>
      </c>
      <c r="K8" s="513" t="s">
        <v>156</v>
      </c>
      <c r="L8" s="512"/>
      <c r="M8" s="47" t="s">
        <v>34</v>
      </c>
      <c r="N8" s="53"/>
      <c r="O8" s="514" t="s">
        <v>157</v>
      </c>
      <c r="P8" s="515" t="s">
        <v>158</v>
      </c>
      <c r="Q8" s="516" t="s">
        <v>159</v>
      </c>
      <c r="R8" s="517" t="s">
        <v>160</v>
      </c>
      <c r="S8" s="518" t="s">
        <v>161</v>
      </c>
      <c r="T8" s="519" t="s">
        <v>162</v>
      </c>
      <c r="U8" s="520" t="s">
        <v>163</v>
      </c>
      <c r="V8" s="521" t="s">
        <v>164</v>
      </c>
      <c r="W8" s="522" t="s">
        <v>165</v>
      </c>
      <c r="X8" s="523" t="s">
        <v>166</v>
      </c>
      <c r="Y8" s="524" t="s">
        <v>167</v>
      </c>
    </row>
    <row r="9" ht="6.75" customHeight="1">
      <c r="A9" s="525"/>
      <c r="B9" s="526"/>
      <c r="C9" s="481"/>
      <c r="D9" s="481"/>
      <c r="E9" s="482"/>
      <c r="F9" s="527"/>
      <c r="G9" s="527"/>
      <c r="H9" s="527"/>
      <c r="I9" s="527"/>
      <c r="J9" s="527"/>
      <c r="K9" s="527"/>
      <c r="L9" s="527"/>
      <c r="M9" s="527"/>
      <c r="N9" s="527"/>
      <c r="O9" s="528"/>
      <c r="P9" s="529"/>
      <c r="Q9" s="70"/>
      <c r="R9" s="530"/>
      <c r="S9" s="531"/>
      <c r="T9" s="77"/>
      <c r="U9" s="532"/>
      <c r="V9" s="533"/>
      <c r="W9" s="81"/>
      <c r="X9" s="73"/>
      <c r="Y9" s="74"/>
    </row>
    <row r="10" ht="15.75" customHeight="1">
      <c r="A10" s="534"/>
      <c r="B10" s="535" t="s">
        <v>168</v>
      </c>
      <c r="C10" s="32"/>
      <c r="D10" s="32"/>
      <c r="E10" s="34"/>
      <c r="F10" s="536" t="s">
        <v>169</v>
      </c>
      <c r="G10" s="537"/>
      <c r="H10" s="536">
        <f t="shared" ref="H10:H19" si="1">SUM(O10:Y10)</f>
        <v>0</v>
      </c>
      <c r="I10" s="120"/>
      <c r="J10" s="538">
        <v>181.33</v>
      </c>
      <c r="K10" s="539">
        <f>ROUND(J10*'Exchange Rate'!$B$3,2)</f>
        <v>170.45</v>
      </c>
      <c r="L10" s="540"/>
      <c r="M10" s="541">
        <f t="shared" ref="M10:M19" si="2">H10*K10</f>
        <v>0</v>
      </c>
      <c r="N10" s="120"/>
      <c r="O10" s="542"/>
      <c r="P10" s="543"/>
      <c r="Q10" s="96"/>
      <c r="R10" s="544"/>
      <c r="S10" s="545"/>
      <c r="T10" s="103"/>
      <c r="U10" s="546"/>
      <c r="V10" s="547"/>
      <c r="W10" s="548"/>
      <c r="X10" s="549"/>
      <c r="Y10" s="550"/>
    </row>
    <row r="11" ht="15.75" customHeight="1">
      <c r="A11" s="551"/>
      <c r="B11" s="552" t="s">
        <v>170</v>
      </c>
      <c r="C11" s="8"/>
      <c r="D11" s="8"/>
      <c r="E11" s="9"/>
      <c r="F11" s="553" t="s">
        <v>171</v>
      </c>
      <c r="G11" s="554"/>
      <c r="H11" s="553">
        <f t="shared" si="1"/>
        <v>0</v>
      </c>
      <c r="I11" s="134"/>
      <c r="J11" s="555">
        <v>171.25</v>
      </c>
      <c r="K11" s="539">
        <f>ROUND(J11*'Exchange Rate'!$B$3,2)</f>
        <v>160.98</v>
      </c>
      <c r="L11" s="556"/>
      <c r="M11" s="541">
        <f t="shared" si="2"/>
        <v>0</v>
      </c>
      <c r="N11" s="134"/>
      <c r="O11" s="557"/>
      <c r="P11" s="558"/>
      <c r="Q11" s="135"/>
      <c r="R11" s="559"/>
      <c r="S11" s="560"/>
      <c r="T11" s="142"/>
      <c r="U11" s="561"/>
      <c r="V11" s="562"/>
      <c r="W11" s="563"/>
      <c r="X11" s="564"/>
      <c r="Y11" s="565"/>
    </row>
    <row r="12" ht="15.75" customHeight="1">
      <c r="A12" s="551"/>
      <c r="B12" s="552" t="s">
        <v>172</v>
      </c>
      <c r="C12" s="8"/>
      <c r="D12" s="8"/>
      <c r="E12" s="9"/>
      <c r="F12" s="553" t="s">
        <v>173</v>
      </c>
      <c r="G12" s="554"/>
      <c r="H12" s="553">
        <f t="shared" si="1"/>
        <v>0</v>
      </c>
      <c r="I12" s="134"/>
      <c r="J12" s="555">
        <v>173.39</v>
      </c>
      <c r="K12" s="539">
        <f>ROUND(J12*'Exchange Rate'!$B$3,2)</f>
        <v>162.99</v>
      </c>
      <c r="L12" s="556"/>
      <c r="M12" s="541">
        <f t="shared" si="2"/>
        <v>0</v>
      </c>
      <c r="N12" s="134"/>
      <c r="O12" s="557"/>
      <c r="P12" s="558"/>
      <c r="Q12" s="135"/>
      <c r="R12" s="559"/>
      <c r="S12" s="560"/>
      <c r="T12" s="142"/>
      <c r="U12" s="561"/>
      <c r="V12" s="562"/>
      <c r="W12" s="563"/>
      <c r="X12" s="564"/>
      <c r="Y12" s="565"/>
    </row>
    <row r="13" ht="15.75" customHeight="1">
      <c r="A13" s="551"/>
      <c r="B13" s="552" t="s">
        <v>174</v>
      </c>
      <c r="C13" s="8"/>
      <c r="D13" s="8"/>
      <c r="E13" s="9"/>
      <c r="F13" s="553" t="s">
        <v>175</v>
      </c>
      <c r="G13" s="554"/>
      <c r="H13" s="553">
        <f t="shared" si="1"/>
        <v>0</v>
      </c>
      <c r="I13" s="134"/>
      <c r="J13" s="555">
        <v>137.69</v>
      </c>
      <c r="K13" s="539">
        <f>ROUND(J13*'Exchange Rate'!$B$3,2)</f>
        <v>129.43</v>
      </c>
      <c r="L13" s="556"/>
      <c r="M13" s="541">
        <f t="shared" si="2"/>
        <v>0</v>
      </c>
      <c r="N13" s="134"/>
      <c r="O13" s="557"/>
      <c r="P13" s="558"/>
      <c r="Q13" s="135"/>
      <c r="R13" s="559"/>
      <c r="S13" s="560"/>
      <c r="T13" s="142"/>
      <c r="U13" s="136"/>
      <c r="V13" s="562"/>
      <c r="W13" s="563"/>
      <c r="X13" s="564"/>
      <c r="Y13" s="565"/>
    </row>
    <row r="14" ht="15.75" customHeight="1">
      <c r="A14" s="551"/>
      <c r="B14" s="552" t="s">
        <v>176</v>
      </c>
      <c r="C14" s="8"/>
      <c r="D14" s="8"/>
      <c r="E14" s="9"/>
      <c r="F14" s="566" t="s">
        <v>177</v>
      </c>
      <c r="G14" s="554"/>
      <c r="H14" s="553">
        <f t="shared" si="1"/>
        <v>0</v>
      </c>
      <c r="I14" s="134"/>
      <c r="J14" s="555">
        <v>195.95</v>
      </c>
      <c r="K14" s="539">
        <f>ROUND(J14*'Exchange Rate'!$B$3,2)</f>
        <v>184.19</v>
      </c>
      <c r="L14" s="556"/>
      <c r="M14" s="541">
        <f t="shared" si="2"/>
        <v>0</v>
      </c>
      <c r="N14" s="134"/>
      <c r="O14" s="557"/>
      <c r="P14" s="558"/>
      <c r="Q14" s="135"/>
      <c r="R14" s="559"/>
      <c r="S14" s="560"/>
      <c r="T14" s="142"/>
      <c r="U14" s="136"/>
      <c r="V14" s="562"/>
      <c r="W14" s="563"/>
      <c r="X14" s="564"/>
      <c r="Y14" s="565"/>
    </row>
    <row r="15" ht="15.75" customHeight="1">
      <c r="A15" s="551"/>
      <c r="B15" s="552" t="s">
        <v>178</v>
      </c>
      <c r="C15" s="8"/>
      <c r="D15" s="8"/>
      <c r="E15" s="9"/>
      <c r="F15" s="566" t="s">
        <v>179</v>
      </c>
      <c r="G15" s="554"/>
      <c r="H15" s="553">
        <f t="shared" si="1"/>
        <v>0</v>
      </c>
      <c r="I15" s="134"/>
      <c r="J15" s="555">
        <v>186.79</v>
      </c>
      <c r="K15" s="539">
        <f>ROUND(J15*'Exchange Rate'!$B$3,2)</f>
        <v>175.58</v>
      </c>
      <c r="L15" s="556"/>
      <c r="M15" s="541">
        <f t="shared" si="2"/>
        <v>0</v>
      </c>
      <c r="N15" s="134"/>
      <c r="O15" s="557"/>
      <c r="P15" s="558"/>
      <c r="Q15" s="135"/>
      <c r="R15" s="559"/>
      <c r="S15" s="560"/>
      <c r="T15" s="142"/>
      <c r="U15" s="136"/>
      <c r="V15" s="562"/>
      <c r="W15" s="563"/>
      <c r="X15" s="564"/>
      <c r="Y15" s="565"/>
    </row>
    <row r="16" ht="15.75" customHeight="1">
      <c r="A16" s="551"/>
      <c r="B16" s="552" t="s">
        <v>180</v>
      </c>
      <c r="C16" s="8"/>
      <c r="D16" s="8"/>
      <c r="E16" s="9"/>
      <c r="F16" s="553" t="s">
        <v>181</v>
      </c>
      <c r="G16" s="554"/>
      <c r="H16" s="553">
        <f t="shared" si="1"/>
        <v>0</v>
      </c>
      <c r="I16" s="134"/>
      <c r="J16" s="555">
        <v>155.22</v>
      </c>
      <c r="K16" s="539">
        <f>ROUND(J16*'Exchange Rate'!$B$3,2)</f>
        <v>145.91</v>
      </c>
      <c r="L16" s="556"/>
      <c r="M16" s="541">
        <f t="shared" si="2"/>
        <v>0</v>
      </c>
      <c r="N16" s="134"/>
      <c r="O16" s="557"/>
      <c r="P16" s="558"/>
      <c r="Q16" s="135"/>
      <c r="R16" s="559"/>
      <c r="S16" s="560"/>
      <c r="T16" s="142"/>
      <c r="U16" s="136"/>
      <c r="V16" s="562"/>
      <c r="W16" s="563"/>
      <c r="X16" s="564"/>
      <c r="Y16" s="565"/>
    </row>
    <row r="17" ht="15.75" customHeight="1">
      <c r="A17" s="551"/>
      <c r="B17" s="552" t="s">
        <v>182</v>
      </c>
      <c r="C17" s="8"/>
      <c r="D17" s="8"/>
      <c r="E17" s="9"/>
      <c r="F17" s="553" t="s">
        <v>183</v>
      </c>
      <c r="G17" s="554"/>
      <c r="H17" s="553">
        <f t="shared" si="1"/>
        <v>0</v>
      </c>
      <c r="I17" s="134"/>
      <c r="J17" s="555">
        <v>160.86</v>
      </c>
      <c r="K17" s="539">
        <f>ROUND(J17*'Exchange Rate'!$B$3,2)</f>
        <v>151.21</v>
      </c>
      <c r="L17" s="556"/>
      <c r="M17" s="541">
        <f t="shared" si="2"/>
        <v>0</v>
      </c>
      <c r="N17" s="134"/>
      <c r="O17" s="557"/>
      <c r="P17" s="558"/>
      <c r="Q17" s="135"/>
      <c r="R17" s="559"/>
      <c r="S17" s="560"/>
      <c r="T17" s="142"/>
      <c r="U17" s="136"/>
      <c r="V17" s="562"/>
      <c r="W17" s="563"/>
      <c r="X17" s="564"/>
      <c r="Y17" s="565"/>
    </row>
    <row r="18" ht="15.75" customHeight="1">
      <c r="A18" s="551"/>
      <c r="B18" s="552" t="s">
        <v>184</v>
      </c>
      <c r="C18" s="8"/>
      <c r="D18" s="8"/>
      <c r="E18" s="9"/>
      <c r="F18" s="566" t="s">
        <v>185</v>
      </c>
      <c r="G18" s="554"/>
      <c r="H18" s="553">
        <f t="shared" si="1"/>
        <v>0</v>
      </c>
      <c r="I18" s="134"/>
      <c r="J18" s="555">
        <v>199.95</v>
      </c>
      <c r="K18" s="539">
        <f>ROUND(J18*'Exchange Rate'!$B$3,2)</f>
        <v>187.95</v>
      </c>
      <c r="L18" s="556"/>
      <c r="M18" s="541">
        <f t="shared" si="2"/>
        <v>0</v>
      </c>
      <c r="N18" s="134"/>
      <c r="O18" s="557"/>
      <c r="P18" s="558"/>
      <c r="Q18" s="135"/>
      <c r="R18" s="559"/>
      <c r="S18" s="560"/>
      <c r="T18" s="142"/>
      <c r="U18" s="136"/>
      <c r="V18" s="562"/>
      <c r="W18" s="563"/>
      <c r="X18" s="564"/>
      <c r="Y18" s="565"/>
    </row>
    <row r="19" ht="15.75" customHeight="1">
      <c r="A19" s="551"/>
      <c r="B19" s="552" t="s">
        <v>186</v>
      </c>
      <c r="C19" s="8"/>
      <c r="D19" s="8"/>
      <c r="E19" s="9"/>
      <c r="F19" s="566" t="s">
        <v>187</v>
      </c>
      <c r="G19" s="554"/>
      <c r="H19" s="553">
        <f t="shared" si="1"/>
        <v>0</v>
      </c>
      <c r="I19" s="134"/>
      <c r="J19" s="555">
        <v>191.66</v>
      </c>
      <c r="K19" s="539">
        <f>ROUND(J19*'Exchange Rate'!$B$3,2)</f>
        <v>180.16</v>
      </c>
      <c r="L19" s="556"/>
      <c r="M19" s="541">
        <f t="shared" si="2"/>
        <v>0</v>
      </c>
      <c r="N19" s="134"/>
      <c r="O19" s="557"/>
      <c r="P19" s="558"/>
      <c r="Q19" s="135"/>
      <c r="R19" s="559"/>
      <c r="S19" s="560"/>
      <c r="T19" s="142"/>
      <c r="U19" s="136"/>
      <c r="V19" s="562"/>
      <c r="W19" s="563"/>
      <c r="X19" s="564"/>
      <c r="Y19" s="565"/>
    </row>
    <row r="20" ht="6.75" customHeight="1">
      <c r="A20" s="534"/>
      <c r="B20" s="402"/>
      <c r="C20" s="567"/>
      <c r="D20" s="401"/>
      <c r="E20" s="402"/>
      <c r="F20" s="568"/>
      <c r="G20" s="569"/>
      <c r="H20" s="120"/>
      <c r="I20" s="120"/>
      <c r="J20" s="569"/>
      <c r="K20" s="540"/>
      <c r="L20" s="540"/>
      <c r="M20" s="540"/>
      <c r="N20" s="174"/>
      <c r="O20" s="570"/>
      <c r="P20" s="571"/>
      <c r="Q20" s="406"/>
      <c r="R20" s="572"/>
      <c r="S20" s="573"/>
      <c r="T20" s="413"/>
      <c r="U20" s="574"/>
      <c r="V20" s="575"/>
      <c r="W20" s="576"/>
      <c r="X20" s="577"/>
      <c r="Y20" s="578"/>
    </row>
    <row r="21" ht="22.5" customHeight="1">
      <c r="A21" s="579" t="s">
        <v>130</v>
      </c>
      <c r="B21" s="420"/>
      <c r="C21" s="420"/>
      <c r="D21" s="420"/>
      <c r="E21" s="420"/>
      <c r="F21" s="421"/>
      <c r="G21" s="424"/>
      <c r="H21" s="425">
        <f>SUM(H10:H19)</f>
        <v>0</v>
      </c>
      <c r="I21" s="426"/>
      <c r="J21" s="427">
        <f>IF(H21&gt;0,M21/H21,0)</f>
        <v>0</v>
      </c>
      <c r="K21" s="428">
        <f>IF(H21&gt;0,M21/H21,0)</f>
        <v>0</v>
      </c>
      <c r="L21" s="580"/>
      <c r="M21" s="429">
        <f>SUM(M10:M19)</f>
        <v>0</v>
      </c>
      <c r="N21" s="430"/>
      <c r="O21" s="581">
        <f t="shared" ref="O21:X21" si="3">SUM(O10:O19)</f>
        <v>0</v>
      </c>
      <c r="P21" s="582">
        <f t="shared" si="3"/>
        <v>0</v>
      </c>
      <c r="Q21" s="431">
        <f t="shared" si="3"/>
        <v>0</v>
      </c>
      <c r="R21" s="583">
        <f t="shared" si="3"/>
        <v>0</v>
      </c>
      <c r="S21" s="584">
        <f t="shared" si="3"/>
        <v>0</v>
      </c>
      <c r="T21" s="585">
        <f t="shared" si="3"/>
        <v>0</v>
      </c>
      <c r="U21" s="586">
        <f t="shared" si="3"/>
        <v>0</v>
      </c>
      <c r="V21" s="587">
        <f t="shared" si="3"/>
        <v>0</v>
      </c>
      <c r="W21" s="588">
        <f t="shared" si="3"/>
        <v>0</v>
      </c>
      <c r="X21" s="589">
        <f t="shared" si="3"/>
        <v>0</v>
      </c>
      <c r="Y21" s="590">
        <f>SUM(Y9:Y19)</f>
        <v>0</v>
      </c>
    </row>
    <row r="22" ht="6.75" customHeight="1">
      <c r="B22" s="2"/>
      <c r="C22" s="2"/>
      <c r="D22" s="2"/>
      <c r="E22" s="2"/>
      <c r="F22" s="2"/>
      <c r="G22" s="2"/>
      <c r="H22" s="2"/>
      <c r="I22" s="457"/>
      <c r="J22" s="458"/>
      <c r="K22" s="458"/>
      <c r="L22" s="457"/>
      <c r="M22" s="457"/>
      <c r="N22" s="457"/>
      <c r="O22" s="2"/>
      <c r="P22" s="2"/>
      <c r="Q22" s="2"/>
      <c r="R22" s="2"/>
      <c r="S22" s="2"/>
      <c r="T22" s="2"/>
      <c r="U22" s="2"/>
      <c r="V22" s="2"/>
      <c r="W22" s="2"/>
      <c r="X22" s="2"/>
      <c r="Y22" s="2"/>
    </row>
    <row r="23" ht="25.5" customHeight="1">
      <c r="A23" s="591"/>
      <c r="B23" s="592"/>
      <c r="C23" s="592"/>
      <c r="D23" s="592"/>
      <c r="E23" s="592"/>
      <c r="F23" s="592"/>
      <c r="G23" s="593"/>
      <c r="H23" s="594"/>
      <c r="I23" s="595"/>
      <c r="J23" s="592"/>
      <c r="K23" s="592"/>
      <c r="L23" s="593"/>
      <c r="M23" s="596"/>
      <c r="N23" s="480"/>
      <c r="O23" s="481"/>
      <c r="P23" s="482"/>
      <c r="Q23" s="483"/>
      <c r="R23" s="482"/>
      <c r="S23" s="2"/>
      <c r="T23" s="2"/>
      <c r="U23" s="2"/>
      <c r="V23" s="2"/>
      <c r="W23" s="2"/>
      <c r="X23" s="2"/>
      <c r="Y23" s="2"/>
    </row>
    <row r="24" ht="55.5" customHeight="1">
      <c r="B24" s="2"/>
      <c r="C24" s="2"/>
      <c r="D24" s="2"/>
      <c r="E24" s="2"/>
      <c r="F24" s="2"/>
      <c r="G24" s="2"/>
      <c r="H24" s="2"/>
      <c r="I24" s="457"/>
      <c r="J24" s="458"/>
      <c r="K24" s="458"/>
      <c r="L24" s="457"/>
      <c r="M24" s="457"/>
      <c r="N24" s="457"/>
      <c r="O24" s="2"/>
      <c r="P24" s="2"/>
      <c r="Q24" s="2"/>
      <c r="R24" s="2"/>
      <c r="S24" s="2"/>
      <c r="T24" s="2"/>
      <c r="U24" s="2"/>
      <c r="V24" s="2"/>
      <c r="W24" s="2"/>
      <c r="X24" s="2"/>
      <c r="Y24" s="2"/>
    </row>
    <row r="25" ht="6.75" customHeight="1">
      <c r="B25" s="2"/>
      <c r="C25" s="2"/>
      <c r="D25" s="2"/>
      <c r="E25" s="2"/>
      <c r="F25" s="2"/>
      <c r="G25" s="2"/>
      <c r="H25" s="2"/>
      <c r="I25" s="457"/>
      <c r="J25" s="458"/>
      <c r="K25" s="458"/>
      <c r="L25" s="457"/>
      <c r="M25" s="457"/>
      <c r="N25" s="457"/>
      <c r="O25" s="2"/>
      <c r="P25" s="2"/>
      <c r="Q25" s="2"/>
      <c r="R25" s="2"/>
      <c r="S25" s="2"/>
      <c r="T25" s="2"/>
      <c r="U25" s="2"/>
      <c r="V25" s="2"/>
      <c r="W25" s="2"/>
      <c r="X25" s="2"/>
      <c r="Y25" s="2"/>
    </row>
    <row r="26" ht="12.0" customHeight="1">
      <c r="A26" s="459" t="s">
        <v>131</v>
      </c>
      <c r="B26" s="597"/>
      <c r="C26" s="597"/>
      <c r="D26" s="2"/>
      <c r="E26" s="2"/>
      <c r="F26" s="2"/>
      <c r="G26" s="2"/>
      <c r="H26" s="2"/>
      <c r="I26" s="2"/>
      <c r="J26" s="2"/>
      <c r="K26" s="2"/>
      <c r="L26" s="2"/>
      <c r="M26" s="2"/>
      <c r="N26" s="2"/>
      <c r="O26" s="2"/>
      <c r="P26" s="2"/>
      <c r="Q26" s="2"/>
      <c r="R26" s="2"/>
      <c r="S26" s="2"/>
      <c r="T26" s="2"/>
      <c r="U26" s="2"/>
      <c r="V26" s="2"/>
      <c r="W26" s="2"/>
      <c r="X26" s="2"/>
      <c r="Y26" s="2"/>
    </row>
    <row r="27" ht="15.75" customHeight="1">
      <c r="A27" s="461" t="s">
        <v>188</v>
      </c>
      <c r="B27" s="464"/>
      <c r="C27" s="462"/>
      <c r="D27" s="462"/>
      <c r="E27" s="462"/>
      <c r="F27" s="463">
        <f>COUNTA(B10:B19)</f>
        <v>10</v>
      </c>
      <c r="G27" s="466"/>
      <c r="H27" s="467">
        <f>SUM(O27:Y27)</f>
        <v>0</v>
      </c>
      <c r="I27" s="468"/>
      <c r="J27" s="469">
        <f t="shared" ref="J27:K27" si="4">SUM(J10:J19)</f>
        <v>1754.09</v>
      </c>
      <c r="K27" s="470">
        <f t="shared" si="4"/>
        <v>1648.85</v>
      </c>
      <c r="L27" s="471"/>
      <c r="M27" s="472">
        <f>H27*K27</f>
        <v>0</v>
      </c>
      <c r="N27" s="95"/>
      <c r="O27" s="542"/>
      <c r="P27" s="543"/>
      <c r="Q27" s="96"/>
      <c r="R27" s="544"/>
      <c r="S27" s="545"/>
      <c r="T27" s="103"/>
      <c r="U27" s="546"/>
      <c r="V27" s="547"/>
      <c r="W27" s="548"/>
      <c r="X27" s="549"/>
      <c r="Y27" s="550"/>
    </row>
    <row r="28" ht="15.75" customHeight="1">
      <c r="A28" s="598" t="str">
        <f>"Send me 1 of each of the "&amp;C26&amp;" Volumes in Catalogue, all the same color, times the number entered for each color in row "&amp;ROW(H27)</f>
        <v>Send me 1 of each of the  Volumes in Catalogue, all the same color, times the number entered for each color in row 27</v>
      </c>
      <c r="G28" s="599"/>
      <c r="H28" s="600"/>
      <c r="I28" s="5"/>
      <c r="J28" s="601"/>
      <c r="K28" s="601"/>
      <c r="L28" s="602" t="str">
        <f>'HOLD BUY Sheet'!$O$145</f>
        <v/>
      </c>
      <c r="M28" s="603"/>
      <c r="N28" s="604"/>
      <c r="O28" s="8"/>
      <c r="P28" s="9"/>
      <c r="Q28" s="605"/>
      <c r="R28" s="9"/>
      <c r="S28" s="606"/>
      <c r="T28" s="607"/>
      <c r="U28" s="608"/>
      <c r="V28" s="606"/>
      <c r="W28" s="607"/>
      <c r="X28" s="607"/>
      <c r="Y28" s="609"/>
    </row>
    <row r="29" ht="15.75" customHeight="1">
      <c r="A29" s="610"/>
      <c r="B29" s="611"/>
      <c r="C29" s="611"/>
      <c r="D29" s="611"/>
      <c r="E29" s="611"/>
      <c r="F29" s="611"/>
      <c r="G29" s="612"/>
      <c r="H29" s="613"/>
      <c r="I29" s="613"/>
      <c r="J29" s="613"/>
      <c r="K29" s="613"/>
      <c r="L29" s="460"/>
      <c r="M29" s="460"/>
      <c r="N29" s="460"/>
      <c r="O29" s="614"/>
      <c r="P29" s="615" t="str">
        <f>IF(COUNTA(O27:Y27)&gt;1,"You are requesting full sets for multiple colors","")</f>
        <v/>
      </c>
      <c r="Q29" s="616"/>
      <c r="R29" s="616"/>
      <c r="S29" s="616"/>
      <c r="T29" s="616"/>
      <c r="U29" s="616"/>
      <c r="V29" s="616"/>
      <c r="W29" s="616"/>
      <c r="X29" s="616"/>
      <c r="Y29" s="617"/>
    </row>
    <row r="30" ht="8.25" customHeight="1">
      <c r="B30" s="2"/>
      <c r="C30" s="2"/>
      <c r="D30" s="2"/>
      <c r="F30" s="2"/>
      <c r="G30" s="2"/>
      <c r="H30" s="5"/>
      <c r="I30" s="5"/>
      <c r="J30" s="5"/>
      <c r="K30" s="5"/>
      <c r="L30" s="2"/>
      <c r="M30" s="2"/>
      <c r="N30" s="2"/>
      <c r="O30" s="491"/>
      <c r="P30" s="491"/>
      <c r="Q30" s="492"/>
      <c r="R30" s="492"/>
      <c r="S30" s="492"/>
      <c r="T30" s="492"/>
      <c r="U30" s="492"/>
      <c r="V30" s="492"/>
      <c r="W30" s="492"/>
      <c r="X30" s="492"/>
      <c r="Y30" s="491"/>
    </row>
    <row r="31" ht="15.75" customHeight="1">
      <c r="B31" s="2"/>
      <c r="C31" s="2"/>
      <c r="D31" s="2"/>
      <c r="E31" s="2"/>
      <c r="F31" s="2"/>
      <c r="G31" s="2"/>
      <c r="H31" s="2"/>
      <c r="I31" s="2"/>
      <c r="J31" s="2"/>
      <c r="K31" s="2"/>
      <c r="L31" s="2"/>
      <c r="M31" s="2"/>
      <c r="N31" s="2"/>
      <c r="O31" s="2"/>
      <c r="P31" s="2"/>
      <c r="Q31" s="2"/>
      <c r="R31" s="2"/>
      <c r="S31" s="2"/>
      <c r="T31" s="2"/>
      <c r="U31" s="2"/>
      <c r="V31" s="2"/>
      <c r="W31" s="2"/>
      <c r="X31" s="2"/>
      <c r="Y31" s="2"/>
    </row>
    <row r="32" ht="15.75" customHeight="1">
      <c r="B32" s="2"/>
      <c r="C32" s="2"/>
      <c r="D32" s="2"/>
      <c r="E32" s="2"/>
      <c r="F32" s="2"/>
      <c r="G32" s="2"/>
      <c r="H32" s="2"/>
      <c r="I32" s="2"/>
      <c r="J32" s="2"/>
      <c r="K32" s="2"/>
      <c r="L32" s="2"/>
      <c r="M32" s="2"/>
      <c r="N32" s="2"/>
      <c r="O32" s="2"/>
      <c r="P32" s="2"/>
      <c r="Q32" s="2"/>
      <c r="R32" s="2"/>
      <c r="S32" s="2"/>
      <c r="T32" s="2"/>
      <c r="U32" s="2"/>
      <c r="V32" s="2"/>
      <c r="W32" s="2"/>
      <c r="X32" s="2"/>
      <c r="Y32" s="2"/>
    </row>
    <row r="33" ht="15.75" customHeight="1">
      <c r="B33" s="2"/>
      <c r="C33" s="2"/>
      <c r="D33" s="2"/>
      <c r="E33" s="2"/>
      <c r="F33" s="2"/>
      <c r="G33" s="2"/>
      <c r="H33" s="2"/>
      <c r="I33" s="2"/>
      <c r="J33" s="2"/>
      <c r="K33" s="2"/>
      <c r="L33" s="2"/>
      <c r="M33" s="2"/>
      <c r="N33" s="2"/>
      <c r="O33" s="2"/>
      <c r="P33" s="2"/>
      <c r="Q33" s="2"/>
      <c r="R33" s="2"/>
      <c r="S33" s="2"/>
      <c r="T33" s="2"/>
      <c r="U33" s="2"/>
      <c r="V33" s="2"/>
      <c r="W33" s="2"/>
      <c r="X33" s="2"/>
      <c r="Y33" s="2"/>
    </row>
    <row r="34" ht="15.75" customHeight="1">
      <c r="B34" s="2"/>
      <c r="C34" s="2"/>
      <c r="D34" s="2"/>
      <c r="E34" s="2"/>
      <c r="F34" s="2"/>
      <c r="G34" s="2"/>
      <c r="H34" s="2"/>
      <c r="I34" s="2"/>
      <c r="J34" s="2"/>
      <c r="K34" s="2"/>
      <c r="L34" s="2"/>
      <c r="M34" s="2"/>
      <c r="N34" s="2"/>
      <c r="O34" s="2"/>
      <c r="P34" s="2"/>
      <c r="Q34" s="2"/>
      <c r="R34" s="2"/>
      <c r="S34" s="2"/>
      <c r="T34" s="2"/>
      <c r="U34" s="2"/>
      <c r="V34" s="2"/>
      <c r="W34" s="2"/>
      <c r="X34" s="2"/>
      <c r="Y34" s="2"/>
    </row>
    <row r="35" ht="15.75" customHeight="1">
      <c r="B35" s="2"/>
      <c r="C35" s="2"/>
      <c r="D35" s="2"/>
      <c r="E35" s="2"/>
      <c r="F35" s="2"/>
      <c r="G35" s="2"/>
      <c r="H35" s="2"/>
      <c r="I35" s="2"/>
      <c r="J35" s="2"/>
      <c r="K35" s="2"/>
      <c r="L35" s="2"/>
      <c r="M35" s="2"/>
      <c r="N35" s="2"/>
      <c r="O35" s="2"/>
      <c r="P35" s="2"/>
      <c r="Q35" s="2"/>
      <c r="R35" s="2"/>
      <c r="S35" s="2"/>
      <c r="T35" s="2"/>
      <c r="U35" s="2"/>
      <c r="V35" s="2"/>
      <c r="W35" s="2"/>
      <c r="X35" s="2"/>
      <c r="Y35" s="2"/>
    </row>
    <row r="36" ht="15.75" customHeight="1">
      <c r="B36" s="2"/>
      <c r="C36" s="2"/>
      <c r="D36" s="2"/>
      <c r="E36" s="2"/>
      <c r="F36" s="2"/>
      <c r="G36" s="2"/>
      <c r="H36" s="2"/>
      <c r="I36" s="2"/>
      <c r="J36" s="2"/>
      <c r="K36" s="2"/>
      <c r="L36" s="2"/>
      <c r="M36" s="2"/>
      <c r="N36" s="2"/>
      <c r="O36" s="2"/>
      <c r="P36" s="2"/>
      <c r="Q36" s="2"/>
      <c r="R36" s="2"/>
      <c r="S36" s="2"/>
      <c r="T36" s="2"/>
      <c r="U36" s="2"/>
      <c r="V36" s="2"/>
      <c r="W36" s="2"/>
      <c r="X36" s="2"/>
      <c r="Y36" s="2"/>
    </row>
    <row r="37" ht="15.75" customHeight="1">
      <c r="B37" s="2"/>
      <c r="C37" s="2"/>
      <c r="D37" s="2"/>
      <c r="E37" s="2"/>
      <c r="F37" s="2"/>
      <c r="G37" s="2"/>
      <c r="H37" s="2"/>
      <c r="I37" s="2"/>
      <c r="J37" s="2"/>
      <c r="K37" s="2"/>
      <c r="L37" s="2"/>
      <c r="M37" s="2"/>
      <c r="N37" s="2"/>
      <c r="O37" s="2"/>
      <c r="P37" s="2"/>
      <c r="Q37" s="2"/>
      <c r="R37" s="2"/>
      <c r="S37" s="2"/>
      <c r="T37" s="2"/>
      <c r="U37" s="2"/>
      <c r="V37" s="2"/>
      <c r="W37" s="2"/>
      <c r="X37" s="2"/>
      <c r="Y37" s="2"/>
    </row>
    <row r="38" ht="15.75" customHeight="1">
      <c r="B38" s="2"/>
      <c r="C38" s="2"/>
      <c r="D38" s="2"/>
      <c r="E38" s="2"/>
      <c r="F38" s="2"/>
      <c r="G38" s="2"/>
      <c r="H38" s="2"/>
      <c r="I38" s="2"/>
      <c r="J38" s="2"/>
      <c r="K38" s="2"/>
      <c r="L38" s="2"/>
      <c r="M38" s="2"/>
      <c r="N38" s="2"/>
      <c r="O38" s="2"/>
      <c r="P38" s="2"/>
      <c r="Q38" s="2"/>
      <c r="R38" s="2"/>
      <c r="S38" s="2"/>
      <c r="T38" s="2"/>
      <c r="U38" s="2"/>
      <c r="V38" s="2"/>
      <c r="W38" s="2"/>
      <c r="X38" s="2"/>
      <c r="Y38" s="2"/>
    </row>
    <row r="39" ht="15.75" customHeight="1">
      <c r="B39" s="2"/>
      <c r="C39" s="2"/>
      <c r="D39" s="2"/>
      <c r="E39" s="2"/>
      <c r="F39" s="2"/>
      <c r="G39" s="2"/>
      <c r="H39" s="2"/>
      <c r="I39" s="2"/>
      <c r="J39" s="2"/>
      <c r="K39" s="2"/>
      <c r="L39" s="2"/>
      <c r="M39" s="2"/>
      <c r="N39" s="2"/>
      <c r="O39" s="2"/>
      <c r="P39" s="2"/>
      <c r="Q39" s="2"/>
      <c r="R39" s="2"/>
      <c r="S39" s="2"/>
      <c r="T39" s="2"/>
      <c r="U39" s="2"/>
      <c r="V39" s="2"/>
      <c r="W39" s="2"/>
      <c r="X39" s="2"/>
      <c r="Y39" s="2"/>
    </row>
    <row r="40" ht="15.75" customHeight="1">
      <c r="B40" s="2"/>
      <c r="C40" s="2"/>
      <c r="D40" s="2"/>
      <c r="E40" s="2"/>
      <c r="F40" s="2"/>
      <c r="G40" s="2"/>
      <c r="H40" s="2"/>
      <c r="I40" s="2"/>
      <c r="J40" s="2"/>
      <c r="K40" s="2"/>
      <c r="L40" s="2"/>
      <c r="M40" s="2"/>
      <c r="N40" s="2"/>
      <c r="O40" s="2"/>
      <c r="P40" s="2"/>
      <c r="Q40" s="2"/>
      <c r="R40" s="2"/>
      <c r="S40" s="2"/>
      <c r="T40" s="2"/>
      <c r="U40" s="2"/>
      <c r="V40" s="2"/>
      <c r="W40" s="2"/>
      <c r="X40" s="2"/>
      <c r="Y40" s="2"/>
    </row>
    <row r="41" ht="15.75" customHeight="1">
      <c r="B41" s="2"/>
      <c r="C41" s="2"/>
      <c r="D41" s="2"/>
      <c r="E41" s="2"/>
      <c r="F41" s="2"/>
      <c r="G41" s="2"/>
      <c r="H41" s="2"/>
      <c r="I41" s="2"/>
      <c r="J41" s="2"/>
      <c r="K41" s="2"/>
      <c r="L41" s="2"/>
      <c r="M41" s="2"/>
      <c r="N41" s="2"/>
      <c r="O41" s="2"/>
      <c r="P41" s="2"/>
      <c r="Q41" s="2"/>
      <c r="R41" s="2"/>
      <c r="S41" s="2"/>
      <c r="T41" s="2"/>
      <c r="U41" s="2"/>
      <c r="V41" s="2"/>
      <c r="W41" s="2"/>
      <c r="X41" s="2"/>
      <c r="Y41" s="2"/>
    </row>
    <row r="42" ht="15.75" customHeight="1">
      <c r="B42" s="2"/>
      <c r="C42" s="2"/>
      <c r="D42" s="2"/>
      <c r="E42" s="2"/>
      <c r="F42" s="2"/>
      <c r="G42" s="2"/>
      <c r="H42" s="2"/>
      <c r="I42" s="2"/>
      <c r="J42" s="2"/>
      <c r="K42" s="2"/>
      <c r="L42" s="2"/>
      <c r="M42" s="2"/>
      <c r="N42" s="2"/>
      <c r="O42" s="2"/>
      <c r="P42" s="2"/>
      <c r="Q42" s="2"/>
      <c r="R42" s="2"/>
      <c r="S42" s="2"/>
      <c r="T42" s="2"/>
      <c r="U42" s="2"/>
      <c r="V42" s="2"/>
      <c r="W42" s="2"/>
      <c r="X42" s="2"/>
      <c r="Y42" s="2"/>
    </row>
    <row r="43" ht="15.75" customHeight="1">
      <c r="B43" s="2"/>
      <c r="C43" s="2"/>
      <c r="D43" s="2"/>
      <c r="E43" s="2"/>
      <c r="F43" s="2"/>
      <c r="G43" s="2"/>
      <c r="H43" s="2"/>
      <c r="I43" s="2"/>
      <c r="J43" s="2"/>
      <c r="K43" s="2"/>
      <c r="L43" s="2"/>
      <c r="M43" s="2"/>
      <c r="N43" s="2"/>
      <c r="O43" s="2"/>
      <c r="P43" s="2"/>
      <c r="Q43" s="2"/>
      <c r="R43" s="2"/>
      <c r="S43" s="2"/>
      <c r="T43" s="2"/>
      <c r="U43" s="2"/>
      <c r="V43" s="2"/>
      <c r="W43" s="2"/>
      <c r="X43" s="2"/>
      <c r="Y43" s="2"/>
    </row>
    <row r="44" ht="15.75" customHeight="1">
      <c r="B44" s="2"/>
      <c r="C44" s="2"/>
      <c r="D44" s="2"/>
      <c r="E44" s="2"/>
      <c r="F44" s="2"/>
      <c r="G44" s="2"/>
      <c r="H44" s="2"/>
      <c r="I44" s="2"/>
      <c r="J44" s="2"/>
      <c r="K44" s="2"/>
      <c r="L44" s="2"/>
      <c r="M44" s="2"/>
      <c r="N44" s="2"/>
      <c r="O44" s="2"/>
      <c r="P44" s="2"/>
      <c r="Q44" s="2"/>
      <c r="R44" s="2"/>
      <c r="S44" s="2"/>
      <c r="T44" s="2"/>
      <c r="U44" s="2"/>
      <c r="V44" s="2"/>
      <c r="W44" s="2"/>
      <c r="X44" s="2"/>
      <c r="Y44" s="2"/>
    </row>
    <row r="45" ht="15.75" customHeight="1">
      <c r="B45" s="2"/>
      <c r="C45" s="2"/>
      <c r="D45" s="2"/>
      <c r="E45" s="2"/>
      <c r="F45" s="2"/>
      <c r="G45" s="2"/>
      <c r="H45" s="2"/>
      <c r="I45" s="2"/>
      <c r="J45" s="2"/>
      <c r="K45" s="2"/>
      <c r="L45" s="2"/>
      <c r="M45" s="2"/>
      <c r="N45" s="2"/>
      <c r="O45" s="2"/>
      <c r="P45" s="2"/>
      <c r="Q45" s="2"/>
      <c r="R45" s="2"/>
      <c r="S45" s="2"/>
      <c r="T45" s="2"/>
      <c r="U45" s="2"/>
      <c r="V45" s="2"/>
      <c r="W45" s="2"/>
      <c r="X45" s="2"/>
      <c r="Y45" s="2"/>
    </row>
    <row r="46" ht="15.75" customHeight="1">
      <c r="B46" s="2"/>
      <c r="C46" s="2"/>
      <c r="D46" s="2"/>
      <c r="E46" s="2"/>
      <c r="F46" s="2"/>
      <c r="G46" s="2"/>
      <c r="H46" s="2"/>
      <c r="I46" s="2"/>
      <c r="J46" s="2"/>
      <c r="K46" s="2"/>
      <c r="L46" s="2"/>
      <c r="M46" s="2"/>
      <c r="N46" s="2"/>
      <c r="O46" s="2"/>
      <c r="P46" s="2"/>
      <c r="Q46" s="2"/>
      <c r="R46" s="2"/>
      <c r="S46" s="2"/>
      <c r="T46" s="2"/>
      <c r="U46" s="2"/>
      <c r="V46" s="2"/>
      <c r="W46" s="2"/>
      <c r="X46" s="2"/>
      <c r="Y46" s="2"/>
    </row>
    <row r="47" ht="15.75" customHeight="1">
      <c r="B47" s="2"/>
      <c r="C47" s="2"/>
      <c r="D47" s="2"/>
      <c r="E47" s="2"/>
      <c r="F47" s="2"/>
      <c r="G47" s="2"/>
      <c r="H47" s="2"/>
      <c r="I47" s="2"/>
      <c r="J47" s="2"/>
      <c r="K47" s="2"/>
      <c r="L47" s="2"/>
      <c r="M47" s="2"/>
      <c r="N47" s="2"/>
      <c r="O47" s="2"/>
      <c r="P47" s="2"/>
      <c r="Q47" s="2"/>
      <c r="R47" s="2"/>
      <c r="S47" s="2"/>
      <c r="T47" s="2"/>
      <c r="U47" s="2"/>
      <c r="V47" s="2"/>
      <c r="W47" s="2"/>
      <c r="X47" s="2"/>
      <c r="Y47" s="2"/>
    </row>
    <row r="48" ht="15.75" customHeight="1">
      <c r="B48" s="2"/>
      <c r="C48" s="2"/>
      <c r="D48" s="2"/>
      <c r="E48" s="2"/>
      <c r="F48" s="2"/>
      <c r="G48" s="2"/>
      <c r="H48" s="2"/>
      <c r="I48" s="2"/>
      <c r="J48" s="2"/>
      <c r="K48" s="2"/>
      <c r="L48" s="2"/>
      <c r="M48" s="2"/>
      <c r="N48" s="2"/>
      <c r="O48" s="2"/>
      <c r="P48" s="2"/>
      <c r="Q48" s="2"/>
      <c r="R48" s="2"/>
      <c r="S48" s="2"/>
      <c r="T48" s="2"/>
      <c r="U48" s="2"/>
      <c r="V48" s="2"/>
      <c r="W48" s="2"/>
      <c r="X48" s="2"/>
      <c r="Y48" s="2"/>
    </row>
    <row r="49" ht="15.75" customHeight="1">
      <c r="B49" s="2"/>
      <c r="C49" s="2"/>
      <c r="D49" s="2"/>
      <c r="E49" s="2"/>
      <c r="F49" s="2"/>
      <c r="G49" s="2"/>
      <c r="H49" s="2"/>
      <c r="I49" s="2"/>
      <c r="J49" s="2"/>
      <c r="K49" s="2"/>
      <c r="L49" s="2"/>
      <c r="M49" s="2"/>
      <c r="N49" s="2"/>
      <c r="O49" s="2"/>
      <c r="P49" s="2"/>
      <c r="Q49" s="2"/>
      <c r="R49" s="2"/>
      <c r="S49" s="2"/>
      <c r="T49" s="2"/>
      <c r="U49" s="2"/>
      <c r="V49" s="2"/>
      <c r="W49" s="2"/>
      <c r="X49" s="2"/>
      <c r="Y49" s="2"/>
    </row>
    <row r="50" ht="15.75" customHeight="1">
      <c r="B50" s="2"/>
      <c r="C50" s="2"/>
      <c r="D50" s="2"/>
      <c r="E50" s="2"/>
      <c r="F50" s="2"/>
      <c r="G50" s="2"/>
      <c r="H50" s="2"/>
      <c r="I50" s="2"/>
      <c r="J50" s="2"/>
      <c r="K50" s="2"/>
      <c r="L50" s="2"/>
      <c r="M50" s="2"/>
      <c r="N50" s="2"/>
      <c r="O50" s="2"/>
      <c r="P50" s="2"/>
      <c r="Q50" s="2"/>
      <c r="R50" s="2"/>
      <c r="S50" s="2"/>
      <c r="T50" s="2"/>
      <c r="U50" s="2"/>
      <c r="V50" s="2"/>
      <c r="W50" s="2"/>
      <c r="X50" s="2"/>
      <c r="Y50" s="2"/>
    </row>
    <row r="51" ht="15.75" customHeight="1">
      <c r="B51" s="2"/>
      <c r="C51" s="2"/>
      <c r="D51" s="2"/>
      <c r="E51" s="2"/>
      <c r="F51" s="2"/>
      <c r="G51" s="2"/>
      <c r="H51" s="2"/>
      <c r="I51" s="2"/>
      <c r="J51" s="2"/>
      <c r="K51" s="2"/>
      <c r="L51" s="2"/>
      <c r="M51" s="2"/>
      <c r="N51" s="2"/>
      <c r="O51" s="2"/>
      <c r="P51" s="2"/>
      <c r="Q51" s="2"/>
      <c r="R51" s="2"/>
      <c r="S51" s="2"/>
      <c r="T51" s="2"/>
      <c r="U51" s="2"/>
      <c r="V51" s="2"/>
      <c r="W51" s="2"/>
      <c r="X51" s="2"/>
      <c r="Y51" s="2"/>
    </row>
    <row r="52" ht="15.75" customHeight="1">
      <c r="B52" s="2"/>
      <c r="C52" s="2"/>
      <c r="D52" s="2"/>
      <c r="E52" s="2"/>
      <c r="F52" s="2"/>
      <c r="G52" s="2"/>
      <c r="H52" s="2"/>
      <c r="I52" s="2"/>
      <c r="J52" s="2"/>
      <c r="K52" s="2"/>
      <c r="L52" s="2"/>
      <c r="M52" s="2"/>
      <c r="N52" s="2"/>
      <c r="O52" s="2"/>
      <c r="P52" s="2"/>
      <c r="Q52" s="2"/>
      <c r="R52" s="2"/>
      <c r="S52" s="2"/>
      <c r="T52" s="2"/>
      <c r="U52" s="2"/>
      <c r="V52" s="2"/>
      <c r="W52" s="2"/>
      <c r="X52" s="2"/>
      <c r="Y52" s="2"/>
    </row>
    <row r="53" ht="15.75" customHeight="1">
      <c r="B53" s="2"/>
      <c r="C53" s="2"/>
      <c r="D53" s="2"/>
      <c r="E53" s="2"/>
      <c r="F53" s="2"/>
      <c r="G53" s="2"/>
      <c r="H53" s="2"/>
      <c r="I53" s="2"/>
      <c r="J53" s="2"/>
      <c r="K53" s="2"/>
      <c r="L53" s="2"/>
      <c r="M53" s="2"/>
      <c r="N53" s="2"/>
      <c r="O53" s="2"/>
      <c r="P53" s="2"/>
      <c r="Q53" s="2"/>
      <c r="R53" s="2"/>
      <c r="S53" s="2"/>
      <c r="T53" s="2"/>
      <c r="U53" s="2"/>
      <c r="V53" s="2"/>
      <c r="W53" s="2"/>
      <c r="X53" s="2"/>
      <c r="Y53" s="2"/>
    </row>
    <row r="54" ht="15.75" customHeight="1">
      <c r="B54" s="2"/>
      <c r="C54" s="2"/>
      <c r="D54" s="2"/>
      <c r="E54" s="2"/>
      <c r="F54" s="2"/>
      <c r="G54" s="2"/>
      <c r="H54" s="2"/>
      <c r="I54" s="2"/>
      <c r="J54" s="2"/>
      <c r="K54" s="2"/>
      <c r="L54" s="2"/>
      <c r="M54" s="2"/>
      <c r="N54" s="2"/>
      <c r="O54" s="2"/>
      <c r="P54" s="2"/>
      <c r="Q54" s="2"/>
      <c r="R54" s="2"/>
      <c r="S54" s="2"/>
      <c r="T54" s="2"/>
      <c r="U54" s="2"/>
      <c r="V54" s="2"/>
      <c r="W54" s="2"/>
      <c r="X54" s="2"/>
      <c r="Y54" s="2"/>
    </row>
    <row r="55" ht="15.75" customHeight="1">
      <c r="B55" s="2"/>
      <c r="C55" s="2"/>
      <c r="D55" s="2"/>
      <c r="E55" s="2"/>
      <c r="F55" s="2"/>
      <c r="G55" s="2"/>
      <c r="H55" s="2"/>
      <c r="I55" s="2"/>
      <c r="J55" s="2"/>
      <c r="K55" s="2"/>
      <c r="L55" s="2"/>
      <c r="M55" s="2"/>
      <c r="N55" s="2"/>
      <c r="O55" s="2"/>
      <c r="P55" s="2"/>
      <c r="Q55" s="2"/>
      <c r="R55" s="2"/>
      <c r="S55" s="2"/>
      <c r="T55" s="2"/>
      <c r="U55" s="2"/>
      <c r="V55" s="2"/>
      <c r="W55" s="2"/>
      <c r="X55" s="2"/>
      <c r="Y55" s="2"/>
    </row>
    <row r="56" ht="15.75" customHeight="1">
      <c r="B56" s="2"/>
      <c r="C56" s="2"/>
      <c r="D56" s="2"/>
      <c r="E56" s="2"/>
      <c r="F56" s="2"/>
      <c r="G56" s="2"/>
      <c r="H56" s="2"/>
      <c r="I56" s="2"/>
      <c r="J56" s="2"/>
      <c r="K56" s="2"/>
      <c r="L56" s="2"/>
      <c r="M56" s="2"/>
      <c r="N56" s="2"/>
      <c r="O56" s="2"/>
      <c r="P56" s="2"/>
      <c r="Q56" s="2"/>
      <c r="R56" s="2"/>
      <c r="S56" s="2"/>
      <c r="T56" s="2"/>
      <c r="U56" s="2"/>
      <c r="V56" s="2"/>
      <c r="W56" s="2"/>
      <c r="X56" s="2"/>
      <c r="Y56" s="2"/>
    </row>
    <row r="57" ht="15.75" customHeight="1">
      <c r="B57" s="2"/>
      <c r="C57" s="2"/>
      <c r="D57" s="2"/>
      <c r="E57" s="2"/>
      <c r="F57" s="2"/>
      <c r="G57" s="2"/>
      <c r="H57" s="2"/>
      <c r="I57" s="2"/>
      <c r="J57" s="2"/>
      <c r="K57" s="2"/>
      <c r="L57" s="2"/>
      <c r="M57" s="2"/>
      <c r="N57" s="2"/>
      <c r="O57" s="2"/>
      <c r="P57" s="2"/>
      <c r="Q57" s="2"/>
      <c r="R57" s="2"/>
      <c r="S57" s="2"/>
      <c r="T57" s="2"/>
      <c r="U57" s="2"/>
      <c r="V57" s="2"/>
      <c r="W57" s="2"/>
      <c r="X57" s="2"/>
      <c r="Y57" s="2"/>
    </row>
    <row r="58" ht="15.75" customHeight="1">
      <c r="B58" s="2"/>
      <c r="C58" s="2"/>
      <c r="D58" s="2"/>
      <c r="E58" s="2"/>
      <c r="F58" s="2"/>
      <c r="G58" s="2"/>
      <c r="H58" s="2"/>
      <c r="I58" s="2"/>
      <c r="J58" s="2"/>
      <c r="K58" s="2"/>
      <c r="L58" s="2"/>
      <c r="M58" s="2"/>
      <c r="N58" s="2"/>
      <c r="O58" s="2"/>
      <c r="P58" s="2"/>
      <c r="Q58" s="2"/>
      <c r="R58" s="2"/>
      <c r="S58" s="2"/>
      <c r="T58" s="2"/>
      <c r="U58" s="2"/>
      <c r="V58" s="2"/>
      <c r="W58" s="2"/>
      <c r="X58" s="2"/>
      <c r="Y58" s="2"/>
    </row>
    <row r="59" ht="15.75" customHeight="1">
      <c r="B59" s="2"/>
      <c r="C59" s="2"/>
      <c r="D59" s="2"/>
      <c r="E59" s="2"/>
      <c r="F59" s="2"/>
      <c r="G59" s="2"/>
      <c r="H59" s="2"/>
      <c r="I59" s="2"/>
      <c r="J59" s="2"/>
      <c r="K59" s="2"/>
      <c r="L59" s="2"/>
      <c r="M59" s="2"/>
      <c r="N59" s="2"/>
      <c r="O59" s="2"/>
      <c r="P59" s="2"/>
      <c r="Q59" s="2"/>
      <c r="R59" s="2"/>
      <c r="S59" s="2"/>
      <c r="T59" s="2"/>
      <c r="U59" s="2"/>
      <c r="V59" s="2"/>
      <c r="W59" s="2"/>
      <c r="X59" s="2"/>
      <c r="Y59" s="2"/>
    </row>
    <row r="60" ht="15.75" customHeight="1">
      <c r="B60" s="2"/>
      <c r="C60" s="2"/>
      <c r="D60" s="2"/>
      <c r="E60" s="2"/>
      <c r="F60" s="2"/>
      <c r="G60" s="2"/>
      <c r="H60" s="2"/>
      <c r="I60" s="2"/>
      <c r="J60" s="2"/>
      <c r="K60" s="2"/>
      <c r="L60" s="2"/>
      <c r="M60" s="2"/>
      <c r="N60" s="2"/>
      <c r="O60" s="2"/>
      <c r="P60" s="2"/>
      <c r="Q60" s="2"/>
      <c r="R60" s="2"/>
      <c r="S60" s="2"/>
      <c r="T60" s="2"/>
      <c r="U60" s="2"/>
      <c r="V60" s="2"/>
      <c r="W60" s="2"/>
      <c r="X60" s="2"/>
      <c r="Y60" s="2"/>
    </row>
    <row r="61" ht="15.75" customHeight="1">
      <c r="B61" s="2"/>
      <c r="C61" s="2"/>
      <c r="D61" s="2"/>
      <c r="E61" s="2"/>
      <c r="F61" s="2"/>
      <c r="G61" s="2"/>
      <c r="H61" s="2"/>
      <c r="I61" s="2"/>
      <c r="J61" s="2"/>
      <c r="K61" s="2"/>
      <c r="L61" s="2"/>
      <c r="M61" s="2"/>
      <c r="N61" s="2"/>
      <c r="O61" s="2"/>
      <c r="P61" s="2"/>
      <c r="Q61" s="2"/>
      <c r="R61" s="2"/>
      <c r="S61" s="2"/>
      <c r="T61" s="2"/>
      <c r="U61" s="2"/>
      <c r="V61" s="2"/>
      <c r="W61" s="2"/>
      <c r="X61" s="2"/>
      <c r="Y61" s="2"/>
    </row>
    <row r="62" ht="15.75" customHeight="1">
      <c r="B62" s="2"/>
      <c r="C62" s="2"/>
      <c r="D62" s="2"/>
      <c r="E62" s="2"/>
      <c r="F62" s="2"/>
      <c r="G62" s="2"/>
      <c r="H62" s="2"/>
      <c r="I62" s="2"/>
      <c r="J62" s="2"/>
      <c r="K62" s="2"/>
      <c r="L62" s="2"/>
      <c r="M62" s="2"/>
      <c r="N62" s="2"/>
      <c r="O62" s="2"/>
      <c r="P62" s="2"/>
      <c r="Q62" s="2"/>
      <c r="R62" s="2"/>
      <c r="S62" s="2"/>
      <c r="T62" s="2"/>
      <c r="U62" s="2"/>
      <c r="V62" s="2"/>
      <c r="W62" s="2"/>
      <c r="X62" s="2"/>
      <c r="Y62" s="2"/>
    </row>
    <row r="63" ht="7.5" customHeight="1">
      <c r="B63" s="2"/>
      <c r="C63" s="2"/>
      <c r="D63" s="2"/>
      <c r="E63" s="2"/>
      <c r="F63" s="2"/>
      <c r="G63" s="2"/>
      <c r="H63" s="2"/>
      <c r="I63" s="2"/>
      <c r="J63" s="2"/>
      <c r="K63" s="2"/>
      <c r="L63" s="2"/>
      <c r="M63" s="2"/>
      <c r="N63" s="2"/>
      <c r="O63" s="2"/>
      <c r="P63" s="2"/>
      <c r="Q63" s="2"/>
      <c r="R63" s="2"/>
      <c r="S63" s="2"/>
      <c r="T63" s="2"/>
      <c r="U63" s="2"/>
      <c r="V63" s="2"/>
      <c r="W63" s="2"/>
      <c r="X63" s="2"/>
      <c r="Y63" s="2"/>
    </row>
    <row r="64" ht="15.75" customHeight="1">
      <c r="B64" s="2"/>
      <c r="C64" s="2"/>
      <c r="D64" s="2"/>
      <c r="E64" s="2"/>
      <c r="F64" s="2"/>
      <c r="G64" s="2"/>
      <c r="H64" s="2"/>
      <c r="I64" s="2"/>
      <c r="J64" s="2"/>
      <c r="K64" s="2"/>
      <c r="L64" s="2"/>
      <c r="M64" s="2"/>
      <c r="N64" s="2"/>
      <c r="O64" s="2"/>
      <c r="P64" s="2"/>
      <c r="Q64" s="2"/>
      <c r="R64" s="2"/>
      <c r="S64" s="2"/>
      <c r="T64" s="2"/>
      <c r="U64" s="2"/>
      <c r="V64" s="2"/>
      <c r="W64" s="2"/>
      <c r="X64" s="2"/>
      <c r="Y64" s="2"/>
    </row>
    <row r="65" ht="15.75" customHeight="1">
      <c r="B65" s="2"/>
      <c r="C65" s="2"/>
      <c r="D65" s="2"/>
      <c r="E65" s="2"/>
      <c r="F65" s="2"/>
      <c r="G65" s="2"/>
      <c r="H65" s="2"/>
      <c r="I65" s="2"/>
      <c r="J65" s="2"/>
      <c r="K65" s="2"/>
      <c r="L65" s="2"/>
      <c r="M65" s="2"/>
      <c r="N65" s="2"/>
      <c r="O65" s="2"/>
      <c r="P65" s="2"/>
      <c r="Q65" s="2"/>
      <c r="R65" s="2"/>
      <c r="S65" s="2"/>
      <c r="T65" s="2"/>
      <c r="U65" s="2"/>
      <c r="V65" s="2"/>
      <c r="W65" s="2"/>
      <c r="X65" s="2"/>
      <c r="Y65" s="2"/>
    </row>
    <row r="66" ht="15.75" customHeight="1">
      <c r="B66" s="2"/>
      <c r="C66" s="2"/>
      <c r="D66" s="2"/>
      <c r="E66" s="2"/>
      <c r="F66" s="2"/>
      <c r="G66" s="2"/>
      <c r="H66" s="2"/>
      <c r="I66" s="2"/>
      <c r="J66" s="2"/>
      <c r="K66" s="2"/>
      <c r="L66" s="2"/>
      <c r="M66" s="2"/>
      <c r="N66" s="2"/>
      <c r="O66" s="2"/>
      <c r="P66" s="2"/>
      <c r="Q66" s="2"/>
      <c r="R66" s="2"/>
      <c r="S66" s="2"/>
      <c r="T66" s="2"/>
      <c r="U66" s="2"/>
      <c r="V66" s="2"/>
      <c r="W66" s="2"/>
      <c r="X66" s="2"/>
      <c r="Y66" s="2"/>
    </row>
    <row r="67" ht="15.75" customHeight="1">
      <c r="B67" s="2"/>
      <c r="C67" s="2"/>
      <c r="D67" s="2"/>
      <c r="E67" s="2"/>
      <c r="F67" s="2"/>
      <c r="G67" s="2"/>
      <c r="H67" s="2"/>
      <c r="I67" s="2"/>
      <c r="J67" s="2"/>
      <c r="K67" s="2"/>
      <c r="L67" s="2"/>
      <c r="M67" s="2"/>
      <c r="N67" s="2"/>
      <c r="O67" s="2"/>
      <c r="P67" s="2"/>
      <c r="Q67" s="2"/>
      <c r="R67" s="2"/>
      <c r="S67" s="2"/>
      <c r="T67" s="2"/>
      <c r="U67" s="2"/>
      <c r="V67" s="2"/>
      <c r="W67" s="2"/>
      <c r="X67" s="2"/>
      <c r="Y67" s="2"/>
    </row>
    <row r="68" ht="15.75" customHeight="1">
      <c r="B68" s="2"/>
      <c r="C68" s="2"/>
      <c r="D68" s="2"/>
      <c r="E68" s="2"/>
      <c r="F68" s="2"/>
      <c r="G68" s="2"/>
      <c r="H68" s="2"/>
      <c r="I68" s="2"/>
      <c r="J68" s="2"/>
      <c r="K68" s="2"/>
      <c r="L68" s="2"/>
      <c r="M68" s="2"/>
      <c r="N68" s="2"/>
      <c r="O68" s="2"/>
      <c r="P68" s="2"/>
      <c r="Q68" s="2"/>
      <c r="R68" s="2"/>
      <c r="S68" s="2"/>
      <c r="T68" s="2"/>
      <c r="U68" s="2"/>
      <c r="V68" s="2"/>
      <c r="W68" s="2"/>
      <c r="X68" s="2"/>
      <c r="Y68" s="2"/>
    </row>
    <row r="69" ht="15.75" customHeight="1">
      <c r="B69" s="2"/>
      <c r="C69" s="2"/>
      <c r="D69" s="2"/>
      <c r="E69" s="2"/>
      <c r="F69" s="2"/>
      <c r="G69" s="2"/>
      <c r="H69" s="2"/>
      <c r="I69" s="2"/>
      <c r="J69" s="2"/>
      <c r="K69" s="2"/>
      <c r="L69" s="2"/>
      <c r="M69" s="2"/>
      <c r="N69" s="2"/>
      <c r="O69" s="2"/>
      <c r="P69" s="2"/>
      <c r="Q69" s="2"/>
      <c r="R69" s="2"/>
      <c r="S69" s="2"/>
      <c r="T69" s="2"/>
      <c r="U69" s="2"/>
      <c r="V69" s="2"/>
      <c r="W69" s="2"/>
      <c r="X69" s="2"/>
      <c r="Y69" s="2"/>
    </row>
    <row r="70" ht="15.75" customHeight="1">
      <c r="B70" s="2"/>
      <c r="C70" s="2"/>
      <c r="D70" s="2"/>
      <c r="E70" s="2"/>
      <c r="F70" s="2"/>
      <c r="G70" s="2"/>
      <c r="H70" s="2"/>
      <c r="I70" s="2"/>
      <c r="J70" s="2"/>
      <c r="K70" s="2"/>
      <c r="L70" s="2"/>
      <c r="M70" s="2"/>
      <c r="N70" s="2"/>
      <c r="O70" s="2"/>
      <c r="P70" s="2"/>
      <c r="Q70" s="2"/>
      <c r="R70" s="2"/>
      <c r="S70" s="2"/>
      <c r="T70" s="2"/>
      <c r="U70" s="2"/>
      <c r="V70" s="2"/>
      <c r="W70" s="2"/>
      <c r="X70" s="2"/>
      <c r="Y70" s="2"/>
    </row>
    <row r="71" ht="15.75" customHeight="1">
      <c r="B71" s="2"/>
      <c r="C71" s="2"/>
      <c r="D71" s="2"/>
      <c r="E71" s="2"/>
      <c r="F71" s="2"/>
      <c r="G71" s="2"/>
      <c r="H71" s="2"/>
      <c r="I71" s="2"/>
      <c r="J71" s="2"/>
      <c r="K71" s="2"/>
      <c r="L71" s="2"/>
      <c r="M71" s="2"/>
      <c r="N71" s="2"/>
      <c r="O71" s="2"/>
      <c r="P71" s="2"/>
      <c r="Q71" s="2"/>
      <c r="R71" s="2"/>
      <c r="S71" s="2"/>
      <c r="T71" s="2"/>
      <c r="U71" s="2"/>
      <c r="V71" s="2"/>
      <c r="W71" s="2"/>
      <c r="X71" s="2"/>
      <c r="Y71" s="2"/>
    </row>
    <row r="72" ht="15.75" customHeight="1">
      <c r="B72" s="2"/>
      <c r="C72" s="2"/>
      <c r="D72" s="2"/>
      <c r="E72" s="2"/>
      <c r="F72" s="2"/>
      <c r="G72" s="2"/>
      <c r="H72" s="2"/>
      <c r="I72" s="2"/>
      <c r="J72" s="2"/>
      <c r="K72" s="2"/>
      <c r="L72" s="2"/>
      <c r="M72" s="2"/>
      <c r="N72" s="2"/>
      <c r="O72" s="2"/>
      <c r="P72" s="2"/>
      <c r="Q72" s="2"/>
      <c r="R72" s="2"/>
      <c r="S72" s="2"/>
      <c r="T72" s="2"/>
      <c r="U72" s="2"/>
      <c r="V72" s="2"/>
      <c r="W72" s="2"/>
      <c r="X72" s="2"/>
      <c r="Y72" s="2"/>
    </row>
    <row r="73" ht="15.75" customHeight="1">
      <c r="B73" s="2"/>
      <c r="C73" s="2"/>
      <c r="D73" s="2"/>
      <c r="E73" s="2"/>
      <c r="F73" s="2"/>
      <c r="G73" s="2"/>
      <c r="H73" s="2"/>
      <c r="I73" s="2"/>
      <c r="J73" s="2"/>
      <c r="K73" s="2"/>
      <c r="L73" s="2"/>
      <c r="M73" s="2"/>
      <c r="N73" s="2"/>
      <c r="O73" s="2"/>
      <c r="P73" s="2"/>
      <c r="Q73" s="2"/>
      <c r="R73" s="2"/>
      <c r="S73" s="2"/>
      <c r="T73" s="2"/>
      <c r="U73" s="2"/>
      <c r="V73" s="2"/>
      <c r="W73" s="2"/>
      <c r="X73" s="2"/>
      <c r="Y73" s="2"/>
    </row>
    <row r="74" ht="15.75" customHeight="1">
      <c r="B74" s="2"/>
      <c r="C74" s="2"/>
      <c r="D74" s="2"/>
      <c r="E74" s="2"/>
      <c r="F74" s="2"/>
      <c r="G74" s="2"/>
      <c r="H74" s="2"/>
      <c r="I74" s="2"/>
      <c r="J74" s="2"/>
      <c r="K74" s="2"/>
      <c r="L74" s="2"/>
      <c r="M74" s="2"/>
      <c r="N74" s="2"/>
      <c r="O74" s="2"/>
      <c r="P74" s="2"/>
      <c r="Q74" s="2"/>
      <c r="R74" s="2"/>
      <c r="S74" s="2"/>
      <c r="T74" s="2"/>
      <c r="U74" s="2"/>
      <c r="V74" s="2"/>
      <c r="W74" s="2"/>
      <c r="X74" s="2"/>
      <c r="Y74" s="2"/>
    </row>
    <row r="75" ht="15.75" customHeight="1">
      <c r="B75" s="2"/>
      <c r="C75" s="2"/>
      <c r="D75" s="2"/>
      <c r="E75" s="2"/>
      <c r="F75" s="2"/>
      <c r="G75" s="2"/>
      <c r="H75" s="2"/>
      <c r="I75" s="2"/>
      <c r="J75" s="2"/>
      <c r="K75" s="2"/>
      <c r="L75" s="2"/>
      <c r="M75" s="2"/>
      <c r="N75" s="2"/>
      <c r="O75" s="2"/>
      <c r="P75" s="2"/>
      <c r="Q75" s="2"/>
      <c r="R75" s="2"/>
      <c r="S75" s="2"/>
      <c r="T75" s="2"/>
      <c r="U75" s="2"/>
      <c r="V75" s="2"/>
      <c r="W75" s="2"/>
      <c r="X75" s="2"/>
      <c r="Y75" s="2"/>
    </row>
    <row r="76" ht="15.75" customHeight="1">
      <c r="B76" s="2"/>
      <c r="C76" s="2"/>
      <c r="D76" s="2"/>
      <c r="E76" s="2"/>
      <c r="F76" s="2"/>
      <c r="G76" s="2"/>
      <c r="H76" s="2"/>
      <c r="I76" s="2"/>
      <c r="J76" s="2"/>
      <c r="K76" s="2"/>
      <c r="L76" s="2"/>
      <c r="M76" s="2"/>
      <c r="N76" s="2"/>
      <c r="O76" s="2"/>
      <c r="P76" s="2"/>
      <c r="Q76" s="2"/>
      <c r="R76" s="2"/>
      <c r="S76" s="2"/>
      <c r="T76" s="2"/>
      <c r="U76" s="2"/>
      <c r="V76" s="2"/>
      <c r="W76" s="2"/>
      <c r="X76" s="2"/>
      <c r="Y76" s="2"/>
    </row>
    <row r="77" ht="15.75" customHeight="1">
      <c r="B77" s="2"/>
      <c r="C77" s="2"/>
      <c r="D77" s="2"/>
      <c r="E77" s="2"/>
      <c r="F77" s="2"/>
      <c r="G77" s="2"/>
      <c r="H77" s="2"/>
      <c r="I77" s="2"/>
      <c r="J77" s="2"/>
      <c r="K77" s="2"/>
      <c r="L77" s="2"/>
      <c r="M77" s="2"/>
      <c r="N77" s="2"/>
      <c r="O77" s="2"/>
      <c r="P77" s="2"/>
      <c r="Q77" s="2"/>
      <c r="R77" s="2"/>
      <c r="S77" s="2"/>
      <c r="T77" s="2"/>
      <c r="U77" s="2"/>
      <c r="V77" s="2"/>
      <c r="W77" s="2"/>
      <c r="X77" s="2"/>
      <c r="Y77" s="2"/>
    </row>
    <row r="78" ht="15.75" customHeight="1">
      <c r="B78" s="2"/>
      <c r="C78" s="2"/>
      <c r="D78" s="2"/>
      <c r="E78" s="2"/>
      <c r="F78" s="2"/>
      <c r="G78" s="2"/>
      <c r="H78" s="2"/>
      <c r="I78" s="2"/>
      <c r="J78" s="2"/>
      <c r="K78" s="2"/>
      <c r="L78" s="2"/>
      <c r="M78" s="2"/>
      <c r="N78" s="2"/>
      <c r="O78" s="2"/>
      <c r="P78" s="2"/>
      <c r="Q78" s="2"/>
      <c r="R78" s="2"/>
      <c r="S78" s="2"/>
      <c r="T78" s="2"/>
      <c r="U78" s="2"/>
      <c r="V78" s="2"/>
      <c r="W78" s="2"/>
      <c r="X78" s="2"/>
      <c r="Y78" s="2"/>
    </row>
    <row r="79" ht="15.75" customHeight="1">
      <c r="B79" s="2"/>
      <c r="C79" s="2"/>
      <c r="D79" s="2"/>
      <c r="E79" s="2"/>
      <c r="F79" s="2"/>
      <c r="G79" s="2"/>
      <c r="H79" s="2"/>
      <c r="I79" s="2"/>
      <c r="J79" s="2"/>
      <c r="K79" s="2"/>
      <c r="L79" s="2"/>
      <c r="M79" s="2"/>
      <c r="N79" s="2"/>
      <c r="O79" s="2"/>
      <c r="P79" s="2"/>
      <c r="Q79" s="2"/>
      <c r="R79" s="2"/>
      <c r="S79" s="2"/>
      <c r="T79" s="2"/>
      <c r="U79" s="2"/>
      <c r="V79" s="2"/>
      <c r="W79" s="2"/>
      <c r="X79" s="2"/>
      <c r="Y79" s="2"/>
    </row>
    <row r="80" ht="15.75" customHeight="1">
      <c r="B80" s="2"/>
      <c r="C80" s="2"/>
      <c r="D80" s="2"/>
      <c r="E80" s="2"/>
      <c r="F80" s="2"/>
      <c r="G80" s="2"/>
      <c r="H80" s="2"/>
      <c r="I80" s="2"/>
      <c r="J80" s="2"/>
      <c r="K80" s="2"/>
      <c r="L80" s="2"/>
      <c r="M80" s="2"/>
      <c r="N80" s="2"/>
      <c r="O80" s="2"/>
      <c r="P80" s="2"/>
      <c r="Q80" s="2"/>
      <c r="R80" s="2"/>
      <c r="S80" s="2"/>
      <c r="T80" s="2"/>
      <c r="U80" s="2"/>
      <c r="V80" s="2"/>
      <c r="W80" s="2"/>
      <c r="X80" s="2"/>
      <c r="Y80" s="2"/>
    </row>
    <row r="81" ht="15.75" customHeight="1">
      <c r="B81" s="2"/>
      <c r="C81" s="2"/>
      <c r="D81" s="2"/>
      <c r="E81" s="2"/>
      <c r="F81" s="2"/>
      <c r="G81" s="2"/>
      <c r="H81" s="2"/>
      <c r="I81" s="2"/>
      <c r="J81" s="2"/>
      <c r="K81" s="2"/>
      <c r="L81" s="2"/>
      <c r="M81" s="2"/>
      <c r="N81" s="2"/>
      <c r="O81" s="2"/>
      <c r="P81" s="2"/>
      <c r="Q81" s="2"/>
      <c r="R81" s="2"/>
      <c r="S81" s="2"/>
      <c r="T81" s="2"/>
      <c r="U81" s="2"/>
      <c r="V81" s="2"/>
      <c r="W81" s="2"/>
      <c r="X81" s="2"/>
      <c r="Y81" s="2"/>
    </row>
    <row r="82" ht="15.75" customHeight="1">
      <c r="B82" s="2"/>
      <c r="C82" s="2"/>
      <c r="D82" s="2"/>
      <c r="E82" s="2"/>
      <c r="F82" s="2"/>
      <c r="G82" s="2"/>
      <c r="H82" s="2"/>
      <c r="I82" s="2"/>
      <c r="J82" s="2"/>
      <c r="K82" s="2"/>
      <c r="L82" s="2"/>
      <c r="M82" s="2"/>
      <c r="N82" s="2"/>
      <c r="O82" s="2"/>
      <c r="P82" s="2"/>
      <c r="Q82" s="2"/>
      <c r="R82" s="2"/>
      <c r="S82" s="2"/>
      <c r="T82" s="2"/>
      <c r="U82" s="2"/>
      <c r="V82" s="2"/>
      <c r="W82" s="2"/>
      <c r="X82" s="2"/>
      <c r="Y82" s="2"/>
    </row>
    <row r="83" ht="15.75" customHeight="1">
      <c r="B83" s="2"/>
      <c r="C83" s="2"/>
      <c r="D83" s="2"/>
      <c r="E83" s="2"/>
      <c r="F83" s="2"/>
      <c r="G83" s="2"/>
      <c r="H83" s="2"/>
      <c r="I83" s="2"/>
      <c r="J83" s="2"/>
      <c r="K83" s="2"/>
      <c r="L83" s="2"/>
      <c r="M83" s="2"/>
      <c r="N83" s="2"/>
      <c r="O83" s="2"/>
      <c r="P83" s="2"/>
      <c r="Q83" s="2"/>
      <c r="R83" s="2"/>
      <c r="S83" s="2"/>
      <c r="T83" s="2"/>
      <c r="U83" s="2"/>
      <c r="V83" s="2"/>
      <c r="W83" s="2"/>
      <c r="X83" s="2"/>
      <c r="Y83" s="2"/>
    </row>
    <row r="84" ht="15.75" customHeight="1">
      <c r="B84" s="2"/>
      <c r="C84" s="2"/>
      <c r="D84" s="2"/>
      <c r="E84" s="2"/>
      <c r="F84" s="2"/>
      <c r="G84" s="2"/>
      <c r="H84" s="2"/>
      <c r="I84" s="2"/>
      <c r="J84" s="2"/>
      <c r="K84" s="2"/>
      <c r="L84" s="2"/>
      <c r="M84" s="2"/>
      <c r="N84" s="2"/>
      <c r="O84" s="2"/>
      <c r="P84" s="2"/>
      <c r="Q84" s="2"/>
      <c r="R84" s="2"/>
      <c r="S84" s="2"/>
      <c r="T84" s="2"/>
      <c r="U84" s="2"/>
      <c r="V84" s="2"/>
      <c r="W84" s="2"/>
      <c r="X84" s="2"/>
      <c r="Y84" s="2"/>
    </row>
    <row r="85" ht="15.75" customHeight="1">
      <c r="B85" s="2"/>
      <c r="C85" s="2"/>
      <c r="D85" s="2"/>
      <c r="E85" s="2"/>
      <c r="F85" s="2"/>
      <c r="G85" s="2"/>
      <c r="H85" s="2"/>
      <c r="I85" s="2"/>
      <c r="J85" s="2"/>
      <c r="K85" s="2"/>
      <c r="L85" s="2"/>
      <c r="M85" s="2"/>
      <c r="N85" s="2"/>
      <c r="O85" s="2"/>
      <c r="P85" s="2"/>
      <c r="Q85" s="2"/>
      <c r="R85" s="2"/>
      <c r="S85" s="2"/>
      <c r="T85" s="2"/>
      <c r="U85" s="2"/>
      <c r="V85" s="2"/>
      <c r="W85" s="2"/>
      <c r="X85" s="2"/>
      <c r="Y85" s="2"/>
    </row>
    <row r="86" ht="15.75" customHeight="1">
      <c r="B86" s="2"/>
      <c r="C86" s="2"/>
      <c r="D86" s="2"/>
      <c r="E86" s="2"/>
      <c r="F86" s="2"/>
      <c r="G86" s="2"/>
      <c r="H86" s="2"/>
      <c r="I86" s="2"/>
      <c r="J86" s="2"/>
      <c r="K86" s="2"/>
      <c r="L86" s="2"/>
      <c r="M86" s="2"/>
      <c r="N86" s="2"/>
      <c r="O86" s="2"/>
      <c r="P86" s="2"/>
      <c r="Q86" s="2"/>
      <c r="R86" s="2"/>
      <c r="S86" s="2"/>
      <c r="T86" s="2"/>
      <c r="U86" s="2"/>
      <c r="V86" s="2"/>
      <c r="W86" s="2"/>
      <c r="X86" s="2"/>
      <c r="Y86" s="2"/>
    </row>
    <row r="87" ht="15.75" customHeight="1">
      <c r="B87" s="2"/>
      <c r="C87" s="2"/>
      <c r="D87" s="2"/>
      <c r="E87" s="2"/>
      <c r="F87" s="2"/>
      <c r="G87" s="2"/>
      <c r="H87" s="2"/>
      <c r="I87" s="2"/>
      <c r="J87" s="2"/>
      <c r="K87" s="2"/>
      <c r="L87" s="2"/>
      <c r="M87" s="2"/>
      <c r="N87" s="2"/>
      <c r="O87" s="2"/>
      <c r="P87" s="2"/>
      <c r="Q87" s="2"/>
      <c r="R87" s="2"/>
      <c r="S87" s="2"/>
      <c r="T87" s="2"/>
      <c r="U87" s="2"/>
      <c r="V87" s="2"/>
      <c r="W87" s="2"/>
      <c r="X87" s="2"/>
      <c r="Y87" s="2"/>
    </row>
    <row r="88" ht="15.75" customHeight="1">
      <c r="B88" s="2"/>
      <c r="C88" s="2"/>
      <c r="D88" s="2"/>
      <c r="E88" s="2"/>
      <c r="F88" s="2"/>
      <c r="G88" s="2"/>
      <c r="H88" s="2"/>
      <c r="I88" s="2"/>
      <c r="J88" s="2"/>
      <c r="K88" s="2"/>
      <c r="L88" s="2"/>
      <c r="M88" s="2"/>
      <c r="N88" s="2"/>
      <c r="O88" s="2"/>
      <c r="P88" s="2"/>
      <c r="Q88" s="2"/>
      <c r="R88" s="2"/>
      <c r="S88" s="2"/>
      <c r="T88" s="2"/>
      <c r="U88" s="2"/>
      <c r="V88" s="2"/>
      <c r="W88" s="2"/>
      <c r="X88" s="2"/>
      <c r="Y88" s="2"/>
    </row>
    <row r="89" ht="15.75" customHeight="1">
      <c r="B89" s="2"/>
      <c r="C89" s="2"/>
      <c r="D89" s="2"/>
      <c r="E89" s="2"/>
      <c r="F89" s="2"/>
      <c r="G89" s="2"/>
      <c r="H89" s="2"/>
      <c r="I89" s="2"/>
      <c r="J89" s="2"/>
      <c r="K89" s="2"/>
      <c r="L89" s="2"/>
      <c r="M89" s="2"/>
      <c r="N89" s="2"/>
      <c r="O89" s="2"/>
      <c r="P89" s="2"/>
      <c r="Q89" s="2"/>
      <c r="R89" s="2"/>
      <c r="S89" s="2"/>
      <c r="T89" s="2"/>
      <c r="U89" s="2"/>
      <c r="V89" s="2"/>
      <c r="W89" s="2"/>
      <c r="X89" s="2"/>
      <c r="Y89" s="2"/>
    </row>
    <row r="90" ht="15.75" customHeight="1">
      <c r="B90" s="2"/>
      <c r="C90" s="2"/>
      <c r="D90" s="2"/>
      <c r="E90" s="2"/>
      <c r="F90" s="2"/>
      <c r="G90" s="2"/>
      <c r="H90" s="2"/>
      <c r="I90" s="2"/>
      <c r="J90" s="2"/>
      <c r="K90" s="2"/>
      <c r="L90" s="2"/>
      <c r="M90" s="2"/>
      <c r="N90" s="2"/>
      <c r="O90" s="2"/>
      <c r="P90" s="2"/>
      <c r="Q90" s="2"/>
      <c r="R90" s="2"/>
      <c r="S90" s="2"/>
      <c r="T90" s="2"/>
      <c r="U90" s="2"/>
      <c r="V90" s="2"/>
      <c r="W90" s="2"/>
      <c r="X90" s="2"/>
      <c r="Y90" s="2"/>
    </row>
    <row r="91" ht="15.75" customHeight="1">
      <c r="B91" s="2"/>
      <c r="C91" s="2"/>
      <c r="D91" s="2"/>
      <c r="E91" s="2"/>
      <c r="F91" s="2"/>
      <c r="G91" s="2"/>
      <c r="H91" s="2"/>
      <c r="I91" s="2"/>
      <c r="J91" s="2"/>
      <c r="K91" s="2"/>
      <c r="L91" s="2"/>
      <c r="M91" s="2"/>
      <c r="N91" s="2"/>
      <c r="O91" s="2"/>
      <c r="P91" s="2"/>
      <c r="Q91" s="2"/>
      <c r="R91" s="2"/>
      <c r="S91" s="2"/>
      <c r="T91" s="2"/>
      <c r="U91" s="2"/>
      <c r="V91" s="2"/>
      <c r="W91" s="2"/>
      <c r="X91" s="2"/>
      <c r="Y91" s="2"/>
    </row>
    <row r="92" ht="15.75" customHeight="1">
      <c r="B92" s="2"/>
      <c r="C92" s="2"/>
      <c r="D92" s="2"/>
      <c r="E92" s="2"/>
      <c r="F92" s="2"/>
      <c r="G92" s="2"/>
      <c r="H92" s="2"/>
      <c r="I92" s="2"/>
      <c r="J92" s="2"/>
      <c r="K92" s="2"/>
      <c r="L92" s="2"/>
      <c r="M92" s="2"/>
      <c r="N92" s="2"/>
      <c r="O92" s="2"/>
      <c r="P92" s="2"/>
      <c r="Q92" s="2"/>
      <c r="R92" s="2"/>
      <c r="S92" s="2"/>
      <c r="T92" s="2"/>
      <c r="U92" s="2"/>
      <c r="V92" s="2"/>
      <c r="W92" s="2"/>
      <c r="X92" s="2"/>
      <c r="Y92" s="2"/>
    </row>
    <row r="93" ht="15.75" customHeight="1">
      <c r="B93" s="2"/>
      <c r="C93" s="2"/>
      <c r="D93" s="2"/>
      <c r="E93" s="2"/>
      <c r="F93" s="2"/>
      <c r="G93" s="2"/>
      <c r="H93" s="2"/>
      <c r="I93" s="2"/>
      <c r="J93" s="2"/>
      <c r="K93" s="2"/>
      <c r="L93" s="2"/>
      <c r="M93" s="2"/>
      <c r="N93" s="2"/>
      <c r="O93" s="2"/>
      <c r="P93" s="2"/>
      <c r="Q93" s="2"/>
      <c r="R93" s="2"/>
      <c r="S93" s="2"/>
      <c r="T93" s="2"/>
      <c r="U93" s="2"/>
      <c r="V93" s="2"/>
      <c r="W93" s="2"/>
      <c r="X93" s="2"/>
      <c r="Y93" s="2"/>
    </row>
    <row r="94" ht="15.75" customHeight="1">
      <c r="B94" s="2"/>
      <c r="C94" s="2"/>
      <c r="D94" s="2"/>
      <c r="E94" s="2"/>
      <c r="F94" s="2"/>
      <c r="G94" s="2"/>
      <c r="H94" s="2"/>
      <c r="I94" s="2"/>
      <c r="J94" s="2"/>
      <c r="K94" s="2"/>
      <c r="L94" s="2"/>
      <c r="M94" s="2"/>
      <c r="N94" s="2"/>
      <c r="O94" s="2"/>
      <c r="P94" s="2"/>
      <c r="Q94" s="2"/>
      <c r="R94" s="2"/>
      <c r="S94" s="2"/>
      <c r="T94" s="2"/>
      <c r="U94" s="2"/>
      <c r="V94" s="2"/>
      <c r="W94" s="2"/>
      <c r="X94" s="2"/>
      <c r="Y94" s="2"/>
    </row>
    <row r="95" ht="15.75" customHeight="1">
      <c r="B95" s="2"/>
      <c r="C95" s="2"/>
      <c r="D95" s="2"/>
      <c r="E95" s="2"/>
      <c r="F95" s="2"/>
      <c r="G95" s="2"/>
      <c r="H95" s="2"/>
      <c r="I95" s="2"/>
      <c r="J95" s="2"/>
      <c r="K95" s="2"/>
      <c r="L95" s="2"/>
      <c r="M95" s="2"/>
      <c r="N95" s="2"/>
      <c r="O95" s="2"/>
      <c r="P95" s="2"/>
      <c r="Q95" s="2"/>
      <c r="R95" s="2"/>
      <c r="S95" s="2"/>
      <c r="T95" s="2"/>
      <c r="U95" s="2"/>
      <c r="V95" s="2"/>
      <c r="W95" s="2"/>
      <c r="X95" s="2"/>
      <c r="Y95" s="2"/>
    </row>
    <row r="96" ht="15.75" customHeight="1">
      <c r="B96" s="2"/>
      <c r="C96" s="2"/>
      <c r="D96" s="2"/>
      <c r="E96" s="2"/>
      <c r="F96" s="2"/>
      <c r="G96" s="2"/>
      <c r="H96" s="2"/>
      <c r="I96" s="2"/>
      <c r="J96" s="2"/>
      <c r="K96" s="2"/>
      <c r="L96" s="2"/>
      <c r="M96" s="2"/>
      <c r="N96" s="2"/>
      <c r="O96" s="2"/>
      <c r="P96" s="2"/>
      <c r="Q96" s="2"/>
      <c r="R96" s="2"/>
      <c r="S96" s="2"/>
      <c r="T96" s="2"/>
      <c r="U96" s="2"/>
      <c r="V96" s="2"/>
      <c r="W96" s="2"/>
      <c r="X96" s="2"/>
      <c r="Y96" s="2"/>
    </row>
    <row r="97" ht="15.75" customHeight="1">
      <c r="B97" s="2"/>
      <c r="C97" s="2"/>
      <c r="D97" s="2"/>
      <c r="E97" s="2"/>
      <c r="F97" s="2"/>
      <c r="G97" s="2"/>
      <c r="H97" s="2"/>
      <c r="I97" s="2"/>
      <c r="J97" s="2"/>
      <c r="K97" s="2"/>
      <c r="L97" s="2"/>
      <c r="M97" s="2"/>
      <c r="N97" s="2"/>
      <c r="O97" s="2"/>
      <c r="P97" s="2"/>
      <c r="Q97" s="2"/>
      <c r="R97" s="2"/>
      <c r="S97" s="2"/>
      <c r="T97" s="2"/>
      <c r="U97" s="2"/>
      <c r="V97" s="2"/>
      <c r="W97" s="2"/>
      <c r="X97" s="2"/>
      <c r="Y97" s="2"/>
    </row>
    <row r="98" ht="15.75" customHeight="1">
      <c r="B98" s="2"/>
      <c r="C98" s="2"/>
      <c r="D98" s="2"/>
      <c r="E98" s="2"/>
      <c r="F98" s="2"/>
      <c r="G98" s="2"/>
      <c r="H98" s="2"/>
      <c r="I98" s="2"/>
      <c r="J98" s="2"/>
      <c r="K98" s="2"/>
      <c r="L98" s="2"/>
      <c r="M98" s="2"/>
      <c r="N98" s="2"/>
      <c r="O98" s="2"/>
      <c r="P98" s="2"/>
      <c r="Q98" s="2"/>
      <c r="R98" s="2"/>
      <c r="S98" s="2"/>
      <c r="T98" s="2"/>
      <c r="U98" s="2"/>
      <c r="V98" s="2"/>
      <c r="W98" s="2"/>
      <c r="X98" s="2"/>
      <c r="Y98" s="2"/>
    </row>
    <row r="99" ht="15.75" customHeight="1">
      <c r="B99" s="2"/>
      <c r="C99" s="2"/>
      <c r="D99" s="2"/>
      <c r="E99" s="2"/>
      <c r="F99" s="2"/>
      <c r="G99" s="2"/>
      <c r="H99" s="2"/>
      <c r="I99" s="2"/>
      <c r="J99" s="2"/>
      <c r="K99" s="2"/>
      <c r="L99" s="2"/>
      <c r="M99" s="2"/>
      <c r="N99" s="2"/>
      <c r="O99" s="2"/>
      <c r="P99" s="2"/>
      <c r="Q99" s="2"/>
      <c r="R99" s="2"/>
      <c r="S99" s="2"/>
      <c r="T99" s="2"/>
      <c r="U99" s="2"/>
      <c r="V99" s="2"/>
      <c r="W99" s="2"/>
      <c r="X99" s="2"/>
      <c r="Y99" s="2"/>
    </row>
    <row r="100" ht="15.7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row>
    <row r="101" ht="15.7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row>
    <row r="102" ht="15.7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row>
    <row r="103" ht="15.7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row>
    <row r="104" ht="15.7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row>
    <row r="105" ht="15.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row>
    <row r="106" ht="15.7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row>
    <row r="107"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row>
    <row r="108"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row>
    <row r="109"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row>
    <row r="110"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row>
    <row r="111"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row>
    <row r="112"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row>
    <row r="113"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row>
    <row r="114"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row>
    <row r="115"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row>
    <row r="116"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row>
    <row r="117"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row>
    <row r="118"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row>
    <row r="119"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row>
    <row r="120"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row>
    <row r="121"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row>
    <row r="122"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row>
    <row r="123"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row>
    <row r="124"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row>
    <row r="125"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row>
    <row r="126"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row>
    <row r="127"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row>
    <row r="128"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row>
    <row r="129"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row>
    <row r="130"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row>
    <row r="131"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row>
    <row r="132"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row>
    <row r="133"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row>
    <row r="134"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row>
    <row r="135"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row>
    <row r="136"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row>
    <row r="137"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row>
    <row r="138"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row>
    <row r="139"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row>
    <row r="140"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row>
    <row r="141"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row>
    <row r="142"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row>
    <row r="143"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row>
    <row r="144"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row>
    <row r="145"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row>
    <row r="146"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row>
    <row r="147"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row>
    <row r="148"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row>
    <row r="149"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row>
    <row r="150"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row>
    <row r="151"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row>
    <row r="152"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row>
    <row r="153"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row>
    <row r="154"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row>
    <row r="155"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row>
    <row r="156"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row>
    <row r="157"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row>
    <row r="158"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row>
    <row r="159"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row>
    <row r="160"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row>
    <row r="161"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row>
    <row r="162"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row>
    <row r="163"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row>
    <row r="164"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row>
    <row r="165"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row>
    <row r="166"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row>
    <row r="167"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row>
    <row r="168"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row>
    <row r="169"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row>
    <row r="170"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row>
    <row r="171"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row>
    <row r="172"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row>
    <row r="173"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row>
    <row r="174"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row>
    <row r="175"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row>
    <row r="176"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row>
    <row r="177"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row>
    <row r="178"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row>
    <row r="179"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row>
    <row r="180"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row>
    <row r="181"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row>
    <row r="182"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row>
    <row r="183"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row>
    <row r="184"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row>
    <row r="185"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row>
    <row r="186"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row>
    <row r="187"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row>
    <row r="188"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row>
    <row r="189"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row>
    <row r="190"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row>
    <row r="191"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row>
    <row r="192"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row>
    <row r="193"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row>
    <row r="194"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row>
    <row r="195"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row>
    <row r="196"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row>
    <row r="197"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row>
    <row r="198"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row>
    <row r="199"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row>
    <row r="200"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row>
    <row r="201"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row>
    <row r="202"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row>
    <row r="203"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row>
    <row r="204"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row>
    <row r="205"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row>
    <row r="206"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row>
    <row r="207"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row>
    <row r="208"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row>
    <row r="209"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row>
    <row r="210"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row>
    <row r="211"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row>
    <row r="212"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row>
    <row r="213"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row>
    <row r="214"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row>
    <row r="215"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row>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22">
    <mergeCell ref="N1:P1"/>
    <mergeCell ref="Q1:S1"/>
    <mergeCell ref="Q2:S2"/>
    <mergeCell ref="B8:E8"/>
    <mergeCell ref="B9:E9"/>
    <mergeCell ref="B10:E10"/>
    <mergeCell ref="B11:E11"/>
    <mergeCell ref="B19:E19"/>
    <mergeCell ref="A23:G23"/>
    <mergeCell ref="I23:L23"/>
    <mergeCell ref="N23:P23"/>
    <mergeCell ref="Q23:R23"/>
    <mergeCell ref="N28:P28"/>
    <mergeCell ref="Q28:R28"/>
    <mergeCell ref="B12:E12"/>
    <mergeCell ref="B13:E13"/>
    <mergeCell ref="B14:E14"/>
    <mergeCell ref="B15:E15"/>
    <mergeCell ref="B16:E16"/>
    <mergeCell ref="B17:E17"/>
    <mergeCell ref="B18:E18"/>
    <mergeCell ref="A28:F29"/>
  </mergeCells>
  <printOptions horizontalCentered="1"/>
  <pageMargins bottom="0.25" footer="0.0" header="0.0" left="0.2" right="0.2" top="0.25"/>
  <pageSetup orientation="landscape"/>
  <headerFooter>
    <oddHeader>&amp;RJuly 4, 2023 International Distributor-EURO</oddHeader>
    <oddFooter>&amp;CP &amp;P/</oddFooter>
  </headerFooter>
  <rowBreaks count="1" manualBreakCount="1">
    <brk id="30" man="1"/>
  </rowBrea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2.0" ySplit="8.0" topLeftCell="M9" activePane="bottomRight" state="frozen"/>
      <selection activeCell="M1" sqref="M1" pane="topRight"/>
      <selection activeCell="A9" sqref="A9" pane="bottomLeft"/>
      <selection activeCell="M9" sqref="M9" pane="bottomRight"/>
    </sheetView>
  </sheetViews>
  <sheetFormatPr customHeight="1" defaultColWidth="12.63" defaultRowHeight="15.0"/>
  <cols>
    <col customWidth="1" min="1" max="1" width="11.88"/>
    <col customWidth="1" min="2" max="2" width="33.0"/>
    <col customWidth="1" min="3" max="3" width="12.63"/>
    <col customWidth="1" min="4" max="4" width="14.5"/>
    <col customWidth="1" min="5" max="5" width="1.0"/>
    <col customWidth="1" min="6" max="6" width="10.13"/>
    <col customWidth="1" min="7" max="7" width="1.0"/>
    <col customWidth="1" hidden="1" min="8" max="8" width="10.5"/>
    <col customWidth="1" min="9" max="9" width="12.0"/>
    <col customWidth="1" min="10" max="10" width="1.0"/>
    <col customWidth="1" min="11" max="11" width="17.5"/>
    <col customWidth="1" min="12" max="12" width="1.5"/>
    <col customWidth="1" min="13" max="30" width="8.5"/>
  </cols>
  <sheetData>
    <row r="1" ht="15.75" customHeight="1">
      <c r="A1" s="1" t="s">
        <v>0</v>
      </c>
      <c r="D1" s="618"/>
      <c r="E1" s="506"/>
      <c r="F1" s="13"/>
      <c r="G1" s="506"/>
      <c r="H1" s="13"/>
      <c r="I1" s="13"/>
      <c r="J1" s="506"/>
      <c r="K1" s="13"/>
      <c r="L1" s="2"/>
      <c r="M1" s="2"/>
      <c r="N1" s="458"/>
      <c r="O1" s="458"/>
      <c r="P1" s="458"/>
      <c r="Q1" s="508"/>
      <c r="V1" s="2"/>
      <c r="W1" s="2"/>
      <c r="X1" s="2"/>
      <c r="Y1" s="2"/>
      <c r="Z1" s="2"/>
      <c r="AA1" s="2"/>
      <c r="AB1" s="2"/>
      <c r="AC1" s="2"/>
      <c r="AD1" s="2"/>
    </row>
    <row r="2" ht="15.75" customHeight="1">
      <c r="B2" s="13"/>
      <c r="D2" s="619"/>
      <c r="E2" s="13"/>
      <c r="F2" s="13"/>
      <c r="G2" s="13"/>
      <c r="H2" s="13"/>
      <c r="I2" s="13"/>
      <c r="J2" s="13"/>
      <c r="K2" s="13"/>
      <c r="L2" s="2"/>
      <c r="M2" s="2"/>
      <c r="N2" s="458"/>
      <c r="O2" s="458"/>
      <c r="P2" s="458"/>
      <c r="Q2" s="508"/>
      <c r="V2" s="2"/>
      <c r="W2" s="2"/>
      <c r="X2" s="2"/>
      <c r="Y2" s="2"/>
      <c r="Z2" s="2"/>
      <c r="AA2" s="2"/>
      <c r="AB2" s="2"/>
      <c r="AC2" s="2"/>
      <c r="AD2" s="2"/>
    </row>
    <row r="3" ht="15.75" customHeight="1">
      <c r="A3" s="19" t="s">
        <v>9</v>
      </c>
      <c r="B3" s="2"/>
      <c r="C3" s="2"/>
      <c r="D3" s="13"/>
      <c r="E3" s="13"/>
      <c r="F3" s="13"/>
      <c r="G3" s="13"/>
      <c r="H3" s="13"/>
      <c r="I3" s="13"/>
      <c r="J3" s="13"/>
      <c r="K3" s="13"/>
      <c r="L3" s="2"/>
      <c r="M3" s="2"/>
      <c r="N3" s="509"/>
      <c r="O3" s="509"/>
      <c r="P3" s="509"/>
      <c r="Q3" s="2"/>
      <c r="R3" s="2"/>
      <c r="S3" s="2"/>
      <c r="T3" s="2"/>
      <c r="U3" s="2"/>
      <c r="V3" s="2"/>
      <c r="W3" s="2"/>
      <c r="X3" s="2"/>
      <c r="Y3" s="2"/>
      <c r="Z3" s="2"/>
      <c r="AA3" s="2"/>
      <c r="AB3" s="2"/>
      <c r="AC3" s="2"/>
      <c r="AD3" s="2"/>
    </row>
    <row r="4" ht="15.75" customHeight="1">
      <c r="A4" s="20" t="s">
        <v>20</v>
      </c>
      <c r="B4" s="21" t="s">
        <v>189</v>
      </c>
      <c r="C4" s="2"/>
      <c r="D4" s="13"/>
      <c r="E4" s="13"/>
      <c r="F4" s="13"/>
      <c r="G4" s="13"/>
      <c r="H4" s="13"/>
      <c r="I4" s="13"/>
      <c r="J4" s="13"/>
      <c r="K4" s="13"/>
      <c r="L4" s="2"/>
      <c r="M4" s="2"/>
      <c r="N4" s="509"/>
      <c r="O4" s="509"/>
      <c r="P4" s="509"/>
      <c r="Q4" s="21"/>
      <c r="R4" s="2"/>
      <c r="S4" s="2"/>
      <c r="T4" s="2"/>
      <c r="U4" s="2"/>
      <c r="V4" s="2"/>
      <c r="W4" s="2"/>
      <c r="X4" s="2"/>
      <c r="Y4" s="2"/>
      <c r="Z4" s="2"/>
      <c r="AA4" s="2"/>
      <c r="AB4" s="2"/>
      <c r="AC4" s="2"/>
      <c r="AD4" s="2"/>
    </row>
    <row r="5" ht="15.0" customHeight="1">
      <c r="B5" s="508" t="s">
        <v>190</v>
      </c>
      <c r="C5" s="2"/>
      <c r="D5" s="13"/>
      <c r="E5" s="13"/>
      <c r="F5" s="13"/>
      <c r="G5" s="13"/>
      <c r="H5" s="13"/>
      <c r="I5" s="13"/>
      <c r="J5" s="13"/>
      <c r="K5" s="13"/>
      <c r="L5" s="2"/>
      <c r="M5" s="2"/>
      <c r="N5" s="2"/>
      <c r="O5" s="2"/>
      <c r="P5" s="2"/>
      <c r="Q5" s="21"/>
      <c r="R5" s="2"/>
      <c r="S5" s="2"/>
      <c r="T5" s="2"/>
      <c r="U5" s="2"/>
      <c r="V5" s="2"/>
      <c r="W5" s="2"/>
      <c r="X5" s="2"/>
      <c r="Y5" s="2"/>
      <c r="Z5" s="2"/>
      <c r="AA5" s="2"/>
      <c r="AB5" s="2"/>
      <c r="AC5" s="2"/>
      <c r="AD5" s="2"/>
    </row>
    <row r="6" ht="15.75" customHeight="1">
      <c r="A6" s="20" t="s">
        <v>12</v>
      </c>
      <c r="B6" s="21" t="s">
        <v>150</v>
      </c>
      <c r="C6" s="2"/>
      <c r="D6" s="13"/>
      <c r="E6" s="13"/>
      <c r="F6" s="13"/>
      <c r="G6" s="13"/>
      <c r="H6" s="13"/>
      <c r="I6" s="13"/>
      <c r="J6" s="13"/>
      <c r="K6" s="13"/>
      <c r="L6" s="2"/>
      <c r="M6" s="2"/>
      <c r="N6" s="2"/>
      <c r="O6" s="2"/>
      <c r="P6" s="2"/>
      <c r="Q6" s="510"/>
      <c r="R6" s="2"/>
      <c r="S6" s="2"/>
      <c r="T6" s="2"/>
      <c r="U6" s="2"/>
      <c r="V6" s="2"/>
      <c r="W6" s="2"/>
      <c r="X6" s="2"/>
      <c r="Y6" s="2"/>
      <c r="Z6" s="2"/>
      <c r="AA6" s="2"/>
      <c r="AB6" s="2"/>
      <c r="AC6" s="2"/>
      <c r="AD6" s="2"/>
    </row>
    <row r="7" ht="15.75" customHeight="1">
      <c r="A7" s="2"/>
      <c r="B7" s="42" t="s">
        <v>151</v>
      </c>
      <c r="D7" s="13"/>
      <c r="E7" s="13"/>
      <c r="F7" s="13"/>
      <c r="G7" s="13"/>
      <c r="H7" s="13"/>
      <c r="I7" s="13"/>
      <c r="J7" s="13"/>
      <c r="K7" s="13"/>
      <c r="L7" s="2"/>
      <c r="M7" s="2"/>
      <c r="N7" s="2"/>
      <c r="O7" s="2"/>
      <c r="P7" s="2"/>
      <c r="R7" s="2"/>
      <c r="S7" s="2"/>
      <c r="T7" s="2"/>
      <c r="U7" s="2"/>
      <c r="V7" s="2"/>
      <c r="W7" s="2"/>
      <c r="X7" s="2"/>
      <c r="Y7" s="2"/>
      <c r="Z7" s="2"/>
      <c r="AA7" s="2"/>
      <c r="AB7" s="2"/>
      <c r="AC7" s="2"/>
      <c r="AD7" s="2"/>
    </row>
    <row r="8" ht="12.0" customHeight="1">
      <c r="A8" s="44" t="s">
        <v>26</v>
      </c>
      <c r="B8" s="620" t="s">
        <v>152</v>
      </c>
      <c r="C8" s="621" t="s">
        <v>191</v>
      </c>
      <c r="D8" s="621" t="s">
        <v>192</v>
      </c>
      <c r="E8" s="512"/>
      <c r="F8" s="49" t="s">
        <v>154</v>
      </c>
      <c r="G8" s="512"/>
      <c r="H8" s="49" t="s">
        <v>193</v>
      </c>
      <c r="I8" s="513" t="s">
        <v>156</v>
      </c>
      <c r="J8" s="512"/>
      <c r="K8" s="47" t="s">
        <v>34</v>
      </c>
      <c r="L8" s="622"/>
      <c r="M8" s="623" t="s">
        <v>194</v>
      </c>
      <c r="N8" s="624" t="s">
        <v>195</v>
      </c>
      <c r="O8" s="625" t="s">
        <v>196</v>
      </c>
      <c r="P8" s="515" t="s">
        <v>197</v>
      </c>
      <c r="Q8" s="626" t="s">
        <v>198</v>
      </c>
      <c r="R8" s="627" t="s">
        <v>199</v>
      </c>
      <c r="S8" s="628" t="s">
        <v>200</v>
      </c>
      <c r="T8" s="629" t="s">
        <v>201</v>
      </c>
      <c r="U8" s="630" t="s">
        <v>202</v>
      </c>
      <c r="V8" s="631" t="s">
        <v>203</v>
      </c>
      <c r="W8" s="632" t="s">
        <v>204</v>
      </c>
      <c r="X8" s="633" t="s">
        <v>205</v>
      </c>
      <c r="Y8" s="634" t="s">
        <v>206</v>
      </c>
      <c r="Z8" s="635" t="s">
        <v>207</v>
      </c>
      <c r="AA8" s="636" t="s">
        <v>208</v>
      </c>
      <c r="AB8" s="637" t="s">
        <v>209</v>
      </c>
      <c r="AC8" s="638" t="s">
        <v>210</v>
      </c>
      <c r="AD8" s="639" t="s">
        <v>211</v>
      </c>
    </row>
    <row r="9" ht="6.75" customHeight="1">
      <c r="A9" s="525"/>
      <c r="B9" s="526"/>
      <c r="C9" s="640"/>
      <c r="D9" s="527"/>
      <c r="E9" s="527"/>
      <c r="F9" s="527"/>
      <c r="G9" s="527"/>
      <c r="H9" s="527"/>
      <c r="I9" s="527"/>
      <c r="J9" s="527"/>
      <c r="K9" s="527"/>
      <c r="L9" s="68"/>
      <c r="M9" s="641"/>
      <c r="N9" s="642"/>
      <c r="O9" s="643"/>
      <c r="P9" s="529"/>
      <c r="Q9" s="644"/>
      <c r="R9" s="645"/>
      <c r="S9" s="646"/>
      <c r="T9" s="647"/>
      <c r="U9" s="648"/>
      <c r="V9" s="649"/>
      <c r="W9" s="650"/>
      <c r="X9" s="651"/>
      <c r="Y9" s="652"/>
      <c r="Z9" s="653"/>
      <c r="AA9" s="654"/>
      <c r="AB9" s="655"/>
      <c r="AC9" s="656"/>
      <c r="AD9" s="657"/>
    </row>
    <row r="10" ht="15.75" customHeight="1">
      <c r="A10" s="534" t="s">
        <v>212</v>
      </c>
      <c r="B10" s="535" t="s">
        <v>213</v>
      </c>
      <c r="C10" s="536" t="s">
        <v>214</v>
      </c>
      <c r="D10" s="536" t="s">
        <v>215</v>
      </c>
      <c r="E10" s="536"/>
      <c r="F10" s="658">
        <f t="shared" ref="F10:F59" si="1">SUM(M10:AD10)</f>
        <v>0</v>
      </c>
      <c r="G10" s="120"/>
      <c r="H10" s="538">
        <v>300.0</v>
      </c>
      <c r="I10" s="539">
        <f>ROUND(H10*'Exchange Rate'!$B$3,2)</f>
        <v>282</v>
      </c>
      <c r="J10" s="540"/>
      <c r="K10" s="541">
        <f t="shared" ref="K10:K59" si="2">F10*I10</f>
        <v>0</v>
      </c>
      <c r="L10" s="68"/>
      <c r="M10" s="659"/>
      <c r="N10" s="660"/>
      <c r="O10" s="661"/>
      <c r="P10" s="543"/>
      <c r="Q10" s="662"/>
      <c r="R10" s="663"/>
      <c r="S10" s="664"/>
      <c r="T10" s="665"/>
      <c r="U10" s="666"/>
      <c r="V10" s="667"/>
      <c r="W10" s="668"/>
      <c r="X10" s="669"/>
      <c r="Y10" s="670"/>
      <c r="Z10" s="671"/>
      <c r="AA10" s="672"/>
      <c r="AB10" s="673"/>
      <c r="AC10" s="674"/>
      <c r="AD10" s="675"/>
    </row>
    <row r="11" ht="15.75" customHeight="1">
      <c r="A11" s="551" t="s">
        <v>216</v>
      </c>
      <c r="B11" s="552" t="s">
        <v>217</v>
      </c>
      <c r="C11" s="553" t="s">
        <v>218</v>
      </c>
      <c r="D11" s="553" t="s">
        <v>215</v>
      </c>
      <c r="E11" s="536"/>
      <c r="F11" s="658">
        <f t="shared" si="1"/>
        <v>0</v>
      </c>
      <c r="G11" s="134"/>
      <c r="H11" s="555">
        <v>302.7</v>
      </c>
      <c r="I11" s="676">
        <f>ROUND(H11*'Exchange Rate'!$B$3,2)</f>
        <v>284.54</v>
      </c>
      <c r="J11" s="556"/>
      <c r="K11" s="541">
        <f t="shared" si="2"/>
        <v>0</v>
      </c>
      <c r="L11" s="68"/>
      <c r="M11" s="677"/>
      <c r="N11" s="678"/>
      <c r="O11" s="679"/>
      <c r="P11" s="558"/>
      <c r="Q11" s="680"/>
      <c r="R11" s="681"/>
      <c r="S11" s="682"/>
      <c r="T11" s="683"/>
      <c r="U11" s="684"/>
      <c r="V11" s="685"/>
      <c r="W11" s="686"/>
      <c r="X11" s="687"/>
      <c r="Y11" s="688"/>
      <c r="Z11" s="689"/>
      <c r="AA11" s="690"/>
      <c r="AB11" s="691"/>
      <c r="AC11" s="692"/>
      <c r="AD11" s="693"/>
    </row>
    <row r="12" ht="15.75" customHeight="1">
      <c r="A12" s="551" t="s">
        <v>219</v>
      </c>
      <c r="B12" s="552" t="s">
        <v>220</v>
      </c>
      <c r="C12" s="553" t="s">
        <v>218</v>
      </c>
      <c r="D12" s="553" t="s">
        <v>215</v>
      </c>
      <c r="E12" s="536"/>
      <c r="F12" s="658">
        <f t="shared" si="1"/>
        <v>0</v>
      </c>
      <c r="G12" s="134"/>
      <c r="H12" s="555">
        <v>326.2</v>
      </c>
      <c r="I12" s="676">
        <f>ROUND(H12*'Exchange Rate'!$B$3,2)</f>
        <v>306.63</v>
      </c>
      <c r="J12" s="556"/>
      <c r="K12" s="541">
        <f t="shared" si="2"/>
        <v>0</v>
      </c>
      <c r="L12" s="68"/>
      <c r="M12" s="677"/>
      <c r="N12" s="678"/>
      <c r="O12" s="679"/>
      <c r="P12" s="558"/>
      <c r="Q12" s="680"/>
      <c r="R12" s="681"/>
      <c r="S12" s="682"/>
      <c r="T12" s="683"/>
      <c r="U12" s="684"/>
      <c r="V12" s="685"/>
      <c r="W12" s="686"/>
      <c r="X12" s="687"/>
      <c r="Y12" s="688"/>
      <c r="Z12" s="689"/>
      <c r="AA12" s="690"/>
      <c r="AB12" s="691"/>
      <c r="AC12" s="692"/>
      <c r="AD12" s="693"/>
    </row>
    <row r="13" ht="15.75" customHeight="1">
      <c r="A13" s="551" t="s">
        <v>221</v>
      </c>
      <c r="B13" s="552" t="s">
        <v>222</v>
      </c>
      <c r="C13" s="553" t="s">
        <v>214</v>
      </c>
      <c r="D13" s="553" t="s">
        <v>215</v>
      </c>
      <c r="E13" s="536"/>
      <c r="F13" s="658">
        <f t="shared" si="1"/>
        <v>0</v>
      </c>
      <c r="G13" s="134"/>
      <c r="H13" s="555">
        <v>335.22</v>
      </c>
      <c r="I13" s="676">
        <f>ROUND(H13*'Exchange Rate'!$B$3,2)</f>
        <v>315.11</v>
      </c>
      <c r="J13" s="556"/>
      <c r="K13" s="541">
        <f t="shared" si="2"/>
        <v>0</v>
      </c>
      <c r="L13" s="68"/>
      <c r="M13" s="677"/>
      <c r="N13" s="678"/>
      <c r="O13" s="679"/>
      <c r="P13" s="558"/>
      <c r="Q13" s="680"/>
      <c r="R13" s="681"/>
      <c r="S13" s="682"/>
      <c r="T13" s="683"/>
      <c r="U13" s="684"/>
      <c r="V13" s="694"/>
      <c r="W13" s="686"/>
      <c r="X13" s="687"/>
      <c r="Y13" s="688"/>
      <c r="Z13" s="689"/>
      <c r="AA13" s="690"/>
      <c r="AB13" s="691"/>
      <c r="AC13" s="692"/>
      <c r="AD13" s="693"/>
    </row>
    <row r="14" ht="15.75" customHeight="1">
      <c r="A14" s="551" t="s">
        <v>223</v>
      </c>
      <c r="B14" s="552" t="s">
        <v>224</v>
      </c>
      <c r="C14" s="566" t="s">
        <v>225</v>
      </c>
      <c r="D14" s="566" t="s">
        <v>215</v>
      </c>
      <c r="E14" s="536"/>
      <c r="F14" s="658">
        <f t="shared" si="1"/>
        <v>0</v>
      </c>
      <c r="G14" s="134"/>
      <c r="H14" s="555">
        <v>310.64</v>
      </c>
      <c r="I14" s="676">
        <f>ROUND(H14*'Exchange Rate'!$B$3,2)</f>
        <v>292</v>
      </c>
      <c r="J14" s="556"/>
      <c r="K14" s="541">
        <f t="shared" si="2"/>
        <v>0</v>
      </c>
      <c r="L14" s="68"/>
      <c r="M14" s="677"/>
      <c r="N14" s="678"/>
      <c r="O14" s="679"/>
      <c r="P14" s="558"/>
      <c r="Q14" s="680"/>
      <c r="R14" s="681"/>
      <c r="S14" s="682"/>
      <c r="T14" s="683"/>
      <c r="U14" s="684"/>
      <c r="V14" s="694"/>
      <c r="W14" s="686"/>
      <c r="X14" s="687"/>
      <c r="Y14" s="688"/>
      <c r="Z14" s="689"/>
      <c r="AA14" s="690"/>
      <c r="AB14" s="691"/>
      <c r="AC14" s="692"/>
      <c r="AD14" s="693"/>
    </row>
    <row r="15" ht="15.75" customHeight="1">
      <c r="A15" s="551" t="s">
        <v>226</v>
      </c>
      <c r="B15" s="552" t="s">
        <v>227</v>
      </c>
      <c r="C15" s="566" t="s">
        <v>218</v>
      </c>
      <c r="D15" s="566" t="s">
        <v>228</v>
      </c>
      <c r="E15" s="536"/>
      <c r="F15" s="658">
        <f t="shared" si="1"/>
        <v>0</v>
      </c>
      <c r="G15" s="134"/>
      <c r="H15" s="555">
        <v>328.5</v>
      </c>
      <c r="I15" s="676">
        <f>ROUND(H15*'Exchange Rate'!$B$3,2)</f>
        <v>308.79</v>
      </c>
      <c r="J15" s="556"/>
      <c r="K15" s="541">
        <f t="shared" si="2"/>
        <v>0</v>
      </c>
      <c r="L15" s="68"/>
      <c r="M15" s="677"/>
      <c r="N15" s="678"/>
      <c r="O15" s="679"/>
      <c r="P15" s="558"/>
      <c r="Q15" s="680"/>
      <c r="R15" s="681"/>
      <c r="S15" s="682"/>
      <c r="T15" s="683"/>
      <c r="U15" s="684"/>
      <c r="V15" s="694"/>
      <c r="W15" s="686"/>
      <c r="X15" s="687"/>
      <c r="Y15" s="688"/>
      <c r="Z15" s="689"/>
      <c r="AA15" s="690"/>
      <c r="AB15" s="691"/>
      <c r="AC15" s="692"/>
      <c r="AD15" s="693"/>
    </row>
    <row r="16" ht="15.75" customHeight="1">
      <c r="A16" s="551" t="s">
        <v>229</v>
      </c>
      <c r="B16" s="552" t="s">
        <v>230</v>
      </c>
      <c r="C16" s="553" t="s">
        <v>218</v>
      </c>
      <c r="D16" s="553" t="s">
        <v>228</v>
      </c>
      <c r="E16" s="536"/>
      <c r="F16" s="658">
        <f t="shared" si="1"/>
        <v>0</v>
      </c>
      <c r="G16" s="134"/>
      <c r="H16" s="555">
        <v>374.84</v>
      </c>
      <c r="I16" s="676">
        <f>ROUND(H16*'Exchange Rate'!$B$3,2)</f>
        <v>352.35</v>
      </c>
      <c r="J16" s="556"/>
      <c r="K16" s="541">
        <f t="shared" si="2"/>
        <v>0</v>
      </c>
      <c r="L16" s="68"/>
      <c r="M16" s="677"/>
      <c r="N16" s="678"/>
      <c r="O16" s="679"/>
      <c r="P16" s="558"/>
      <c r="Q16" s="680"/>
      <c r="R16" s="681"/>
      <c r="S16" s="682"/>
      <c r="T16" s="683"/>
      <c r="U16" s="684"/>
      <c r="V16" s="694"/>
      <c r="W16" s="686"/>
      <c r="X16" s="687"/>
      <c r="Y16" s="688"/>
      <c r="Z16" s="689"/>
      <c r="AA16" s="690"/>
      <c r="AB16" s="691"/>
      <c r="AC16" s="692"/>
      <c r="AD16" s="693"/>
    </row>
    <row r="17" ht="15.75" customHeight="1">
      <c r="A17" s="551" t="s">
        <v>231</v>
      </c>
      <c r="B17" s="552" t="s">
        <v>232</v>
      </c>
      <c r="C17" s="553" t="s">
        <v>218</v>
      </c>
      <c r="D17" s="553" t="s">
        <v>228</v>
      </c>
      <c r="E17" s="536"/>
      <c r="F17" s="658">
        <f t="shared" si="1"/>
        <v>0</v>
      </c>
      <c r="G17" s="134"/>
      <c r="H17" s="555">
        <v>452.02</v>
      </c>
      <c r="I17" s="676">
        <f>ROUND(H17*'Exchange Rate'!$B$3,2)</f>
        <v>424.9</v>
      </c>
      <c r="J17" s="556"/>
      <c r="K17" s="541">
        <f t="shared" si="2"/>
        <v>0</v>
      </c>
      <c r="L17" s="68"/>
      <c r="M17" s="677"/>
      <c r="N17" s="678"/>
      <c r="O17" s="679"/>
      <c r="P17" s="558"/>
      <c r="Q17" s="680"/>
      <c r="R17" s="681"/>
      <c r="S17" s="682"/>
      <c r="T17" s="683"/>
      <c r="U17" s="684"/>
      <c r="V17" s="694"/>
      <c r="W17" s="686"/>
      <c r="X17" s="687"/>
      <c r="Y17" s="688"/>
      <c r="Z17" s="689"/>
      <c r="AA17" s="690"/>
      <c r="AB17" s="691"/>
      <c r="AC17" s="692"/>
      <c r="AD17" s="693"/>
    </row>
    <row r="18" ht="15.75" customHeight="1">
      <c r="A18" s="551" t="s">
        <v>233</v>
      </c>
      <c r="B18" s="552" t="s">
        <v>234</v>
      </c>
      <c r="C18" s="566" t="s">
        <v>214</v>
      </c>
      <c r="D18" s="566" t="s">
        <v>228</v>
      </c>
      <c r="E18" s="536"/>
      <c r="F18" s="658">
        <f t="shared" si="1"/>
        <v>0</v>
      </c>
      <c r="G18" s="134"/>
      <c r="H18" s="555">
        <v>456.08</v>
      </c>
      <c r="I18" s="676">
        <f>ROUND(H18*'Exchange Rate'!$B$3,2)</f>
        <v>428.72</v>
      </c>
      <c r="J18" s="556"/>
      <c r="K18" s="541">
        <f t="shared" si="2"/>
        <v>0</v>
      </c>
      <c r="L18" s="68"/>
      <c r="M18" s="677"/>
      <c r="N18" s="678"/>
      <c r="O18" s="679"/>
      <c r="P18" s="558"/>
      <c r="Q18" s="680"/>
      <c r="R18" s="681"/>
      <c r="S18" s="682"/>
      <c r="T18" s="683"/>
      <c r="U18" s="684"/>
      <c r="V18" s="694"/>
      <c r="W18" s="686"/>
      <c r="X18" s="687"/>
      <c r="Y18" s="688"/>
      <c r="Z18" s="689"/>
      <c r="AA18" s="690"/>
      <c r="AB18" s="691"/>
      <c r="AC18" s="692"/>
      <c r="AD18" s="693"/>
    </row>
    <row r="19" ht="15.75" customHeight="1">
      <c r="A19" s="551" t="s">
        <v>235</v>
      </c>
      <c r="B19" s="552" t="s">
        <v>236</v>
      </c>
      <c r="C19" s="566" t="s">
        <v>214</v>
      </c>
      <c r="D19" s="566" t="s">
        <v>228</v>
      </c>
      <c r="E19" s="536"/>
      <c r="F19" s="658">
        <f t="shared" si="1"/>
        <v>0</v>
      </c>
      <c r="G19" s="134"/>
      <c r="H19" s="555">
        <v>477.74</v>
      </c>
      <c r="I19" s="676">
        <f>ROUND(H19*'Exchange Rate'!$B$3,2)</f>
        <v>449.08</v>
      </c>
      <c r="J19" s="556"/>
      <c r="K19" s="541">
        <f t="shared" si="2"/>
        <v>0</v>
      </c>
      <c r="L19" s="68"/>
      <c r="M19" s="677"/>
      <c r="N19" s="678"/>
      <c r="O19" s="679"/>
      <c r="P19" s="558"/>
      <c r="Q19" s="680"/>
      <c r="R19" s="681"/>
      <c r="S19" s="682"/>
      <c r="T19" s="683"/>
      <c r="U19" s="684"/>
      <c r="V19" s="694"/>
      <c r="W19" s="686"/>
      <c r="X19" s="687"/>
      <c r="Y19" s="688"/>
      <c r="Z19" s="689"/>
      <c r="AA19" s="690"/>
      <c r="AB19" s="691"/>
      <c r="AC19" s="692"/>
      <c r="AD19" s="693"/>
    </row>
    <row r="20" ht="15.75" customHeight="1">
      <c r="A20" s="534" t="s">
        <v>237</v>
      </c>
      <c r="B20" s="695" t="s">
        <v>238</v>
      </c>
      <c r="C20" s="566" t="s">
        <v>239</v>
      </c>
      <c r="D20" s="566" t="s">
        <v>240</v>
      </c>
      <c r="E20" s="536"/>
      <c r="F20" s="658">
        <f t="shared" si="1"/>
        <v>0</v>
      </c>
      <c r="G20" s="120"/>
      <c r="H20" s="538">
        <v>241.2</v>
      </c>
      <c r="I20" s="539">
        <f>ROUND(H20*'Exchange Rate'!$B$3,2)</f>
        <v>226.73</v>
      </c>
      <c r="J20" s="540"/>
      <c r="K20" s="541">
        <f t="shared" si="2"/>
        <v>0</v>
      </c>
      <c r="L20" s="68"/>
      <c r="M20" s="677"/>
      <c r="N20" s="678"/>
      <c r="O20" s="679"/>
      <c r="P20" s="558"/>
      <c r="Q20" s="680"/>
      <c r="R20" s="681"/>
      <c r="S20" s="682"/>
      <c r="T20" s="683"/>
      <c r="U20" s="684"/>
      <c r="V20" s="694"/>
      <c r="W20" s="686"/>
      <c r="X20" s="687"/>
      <c r="Y20" s="688"/>
      <c r="Z20" s="689"/>
      <c r="AA20" s="690"/>
      <c r="AB20" s="691"/>
      <c r="AC20" s="692"/>
      <c r="AD20" s="693"/>
    </row>
    <row r="21" ht="15.75" customHeight="1">
      <c r="A21" s="534" t="s">
        <v>241</v>
      </c>
      <c r="B21" s="695" t="s">
        <v>242</v>
      </c>
      <c r="C21" s="566" t="s">
        <v>239</v>
      </c>
      <c r="D21" s="566" t="s">
        <v>240</v>
      </c>
      <c r="E21" s="536"/>
      <c r="F21" s="658">
        <f t="shared" si="1"/>
        <v>0</v>
      </c>
      <c r="G21" s="120"/>
      <c r="H21" s="538">
        <v>239.18</v>
      </c>
      <c r="I21" s="539">
        <f>ROUND(H21*'Exchange Rate'!$B$3,2)</f>
        <v>224.83</v>
      </c>
      <c r="J21" s="540"/>
      <c r="K21" s="541">
        <f t="shared" si="2"/>
        <v>0</v>
      </c>
      <c r="L21" s="68"/>
      <c r="M21" s="677"/>
      <c r="N21" s="678"/>
      <c r="O21" s="679"/>
      <c r="P21" s="558"/>
      <c r="Q21" s="680"/>
      <c r="R21" s="681"/>
      <c r="S21" s="682"/>
      <c r="T21" s="683"/>
      <c r="U21" s="684"/>
      <c r="V21" s="694"/>
      <c r="W21" s="686"/>
      <c r="X21" s="687"/>
      <c r="Y21" s="688"/>
      <c r="Z21" s="689"/>
      <c r="AA21" s="690"/>
      <c r="AB21" s="691"/>
      <c r="AC21" s="692"/>
      <c r="AD21" s="693"/>
    </row>
    <row r="22" ht="15.75" customHeight="1">
      <c r="A22" s="534" t="s">
        <v>243</v>
      </c>
      <c r="B22" s="695" t="s">
        <v>244</v>
      </c>
      <c r="C22" s="566" t="s">
        <v>225</v>
      </c>
      <c r="D22" s="566" t="s">
        <v>240</v>
      </c>
      <c r="E22" s="536"/>
      <c r="F22" s="658">
        <f t="shared" si="1"/>
        <v>0</v>
      </c>
      <c r="G22" s="120"/>
      <c r="H22" s="538">
        <v>247.22</v>
      </c>
      <c r="I22" s="539">
        <f>ROUND(H22*'Exchange Rate'!$B$3,2)</f>
        <v>232.39</v>
      </c>
      <c r="J22" s="540"/>
      <c r="K22" s="541">
        <f t="shared" si="2"/>
        <v>0</v>
      </c>
      <c r="L22" s="68"/>
      <c r="M22" s="677"/>
      <c r="N22" s="678"/>
      <c r="O22" s="679"/>
      <c r="P22" s="558"/>
      <c r="Q22" s="680"/>
      <c r="R22" s="681"/>
      <c r="S22" s="682"/>
      <c r="T22" s="683"/>
      <c r="U22" s="684"/>
      <c r="V22" s="694"/>
      <c r="W22" s="686"/>
      <c r="X22" s="687"/>
      <c r="Y22" s="688"/>
      <c r="Z22" s="689"/>
      <c r="AA22" s="690"/>
      <c r="AB22" s="691"/>
      <c r="AC22" s="692"/>
      <c r="AD22" s="693"/>
    </row>
    <row r="23" ht="15.75" customHeight="1">
      <c r="A23" s="534" t="s">
        <v>245</v>
      </c>
      <c r="B23" s="695" t="s">
        <v>246</v>
      </c>
      <c r="C23" s="566" t="s">
        <v>225</v>
      </c>
      <c r="D23" s="566" t="s">
        <v>215</v>
      </c>
      <c r="E23" s="536"/>
      <c r="F23" s="658">
        <f t="shared" si="1"/>
        <v>0</v>
      </c>
      <c r="G23" s="120"/>
      <c r="H23" s="538">
        <v>315.56</v>
      </c>
      <c r="I23" s="539">
        <f>ROUND(H23*'Exchange Rate'!$B$3,2)</f>
        <v>296.63</v>
      </c>
      <c r="J23" s="540"/>
      <c r="K23" s="541">
        <f t="shared" si="2"/>
        <v>0</v>
      </c>
      <c r="L23" s="68"/>
      <c r="M23" s="677"/>
      <c r="N23" s="678"/>
      <c r="O23" s="679"/>
      <c r="P23" s="558"/>
      <c r="Q23" s="680"/>
      <c r="R23" s="681"/>
      <c r="S23" s="682"/>
      <c r="T23" s="683"/>
      <c r="U23" s="684"/>
      <c r="V23" s="694"/>
      <c r="W23" s="686"/>
      <c r="X23" s="687"/>
      <c r="Y23" s="688"/>
      <c r="Z23" s="689"/>
      <c r="AA23" s="690"/>
      <c r="AB23" s="691"/>
      <c r="AC23" s="692"/>
      <c r="AD23" s="693"/>
    </row>
    <row r="24" ht="15.75" customHeight="1">
      <c r="A24" s="534" t="s">
        <v>247</v>
      </c>
      <c r="B24" s="695" t="s">
        <v>248</v>
      </c>
      <c r="C24" s="566" t="s">
        <v>218</v>
      </c>
      <c r="D24" s="566" t="s">
        <v>215</v>
      </c>
      <c r="E24" s="536"/>
      <c r="F24" s="658">
        <f t="shared" si="1"/>
        <v>0</v>
      </c>
      <c r="G24" s="120"/>
      <c r="H24" s="538">
        <v>312.94</v>
      </c>
      <c r="I24" s="539">
        <f>ROUND(H24*'Exchange Rate'!$B$3,2)</f>
        <v>294.16</v>
      </c>
      <c r="J24" s="540"/>
      <c r="K24" s="541">
        <f t="shared" si="2"/>
        <v>0</v>
      </c>
      <c r="L24" s="68"/>
      <c r="M24" s="677"/>
      <c r="N24" s="678"/>
      <c r="O24" s="679"/>
      <c r="P24" s="558"/>
      <c r="Q24" s="680"/>
      <c r="R24" s="681"/>
      <c r="S24" s="682"/>
      <c r="T24" s="683"/>
      <c r="U24" s="684"/>
      <c r="V24" s="694"/>
      <c r="W24" s="686"/>
      <c r="X24" s="687"/>
      <c r="Y24" s="688"/>
      <c r="Z24" s="689"/>
      <c r="AA24" s="690"/>
      <c r="AB24" s="691"/>
      <c r="AC24" s="692"/>
      <c r="AD24" s="693"/>
    </row>
    <row r="25" ht="15.75" customHeight="1">
      <c r="A25" s="534" t="s">
        <v>249</v>
      </c>
      <c r="B25" s="695" t="s">
        <v>250</v>
      </c>
      <c r="C25" s="566" t="s">
        <v>218</v>
      </c>
      <c r="D25" s="566" t="s">
        <v>240</v>
      </c>
      <c r="E25" s="536"/>
      <c r="F25" s="658">
        <f t="shared" si="1"/>
        <v>0</v>
      </c>
      <c r="G25" s="120"/>
      <c r="H25" s="538">
        <v>310.76</v>
      </c>
      <c r="I25" s="539">
        <f>ROUND(H25*'Exchange Rate'!$B$3,2)</f>
        <v>292.11</v>
      </c>
      <c r="J25" s="540"/>
      <c r="K25" s="541">
        <f t="shared" si="2"/>
        <v>0</v>
      </c>
      <c r="L25" s="68"/>
      <c r="M25" s="677"/>
      <c r="N25" s="678"/>
      <c r="O25" s="679"/>
      <c r="P25" s="558"/>
      <c r="Q25" s="680"/>
      <c r="R25" s="681"/>
      <c r="S25" s="682"/>
      <c r="T25" s="683"/>
      <c r="U25" s="684"/>
      <c r="V25" s="694"/>
      <c r="W25" s="686"/>
      <c r="X25" s="687"/>
      <c r="Y25" s="688"/>
      <c r="Z25" s="689"/>
      <c r="AA25" s="690"/>
      <c r="AB25" s="691"/>
      <c r="AC25" s="692"/>
      <c r="AD25" s="693"/>
    </row>
    <row r="26" ht="15.75" customHeight="1">
      <c r="A26" s="534" t="s">
        <v>251</v>
      </c>
      <c r="B26" s="695" t="s">
        <v>252</v>
      </c>
      <c r="C26" s="566" t="s">
        <v>218</v>
      </c>
      <c r="D26" s="566" t="s">
        <v>215</v>
      </c>
      <c r="E26" s="536"/>
      <c r="F26" s="658">
        <f t="shared" si="1"/>
        <v>0</v>
      </c>
      <c r="G26" s="120"/>
      <c r="H26" s="538">
        <v>373.52</v>
      </c>
      <c r="I26" s="539">
        <f>ROUND(H26*'Exchange Rate'!$B$3,2)</f>
        <v>351.11</v>
      </c>
      <c r="J26" s="540"/>
      <c r="K26" s="541">
        <f t="shared" si="2"/>
        <v>0</v>
      </c>
      <c r="L26" s="68"/>
      <c r="M26" s="677"/>
      <c r="N26" s="678"/>
      <c r="O26" s="679"/>
      <c r="P26" s="558"/>
      <c r="Q26" s="680"/>
      <c r="R26" s="681"/>
      <c r="S26" s="682"/>
      <c r="T26" s="683"/>
      <c r="U26" s="684"/>
      <c r="V26" s="694"/>
      <c r="W26" s="686"/>
      <c r="X26" s="687"/>
      <c r="Y26" s="688"/>
      <c r="Z26" s="689"/>
      <c r="AA26" s="690"/>
      <c r="AB26" s="691"/>
      <c r="AC26" s="692"/>
      <c r="AD26" s="693"/>
    </row>
    <row r="27" ht="15.75" customHeight="1">
      <c r="A27" s="534" t="s">
        <v>253</v>
      </c>
      <c r="B27" s="695" t="s">
        <v>254</v>
      </c>
      <c r="C27" s="566" t="s">
        <v>218</v>
      </c>
      <c r="D27" s="566" t="s">
        <v>215</v>
      </c>
      <c r="E27" s="536"/>
      <c r="F27" s="658">
        <f t="shared" si="1"/>
        <v>0</v>
      </c>
      <c r="G27" s="120"/>
      <c r="H27" s="538">
        <v>375.74</v>
      </c>
      <c r="I27" s="539">
        <f>ROUND(H27*'Exchange Rate'!$B$3,2)</f>
        <v>353.2</v>
      </c>
      <c r="J27" s="540"/>
      <c r="K27" s="541">
        <f t="shared" si="2"/>
        <v>0</v>
      </c>
      <c r="L27" s="68"/>
      <c r="M27" s="677"/>
      <c r="N27" s="678"/>
      <c r="O27" s="679"/>
      <c r="P27" s="558"/>
      <c r="Q27" s="680"/>
      <c r="R27" s="681"/>
      <c r="S27" s="682"/>
      <c r="T27" s="683"/>
      <c r="U27" s="684"/>
      <c r="V27" s="694"/>
      <c r="W27" s="686"/>
      <c r="X27" s="687"/>
      <c r="Y27" s="688"/>
      <c r="Z27" s="689"/>
      <c r="AA27" s="690"/>
      <c r="AB27" s="691"/>
      <c r="AC27" s="692"/>
      <c r="AD27" s="693"/>
    </row>
    <row r="28" ht="15.75" customHeight="1">
      <c r="A28" s="534" t="s">
        <v>255</v>
      </c>
      <c r="B28" s="695" t="s">
        <v>256</v>
      </c>
      <c r="C28" s="566" t="s">
        <v>218</v>
      </c>
      <c r="D28" s="566" t="s">
        <v>215</v>
      </c>
      <c r="E28" s="536"/>
      <c r="F28" s="658">
        <f t="shared" si="1"/>
        <v>0</v>
      </c>
      <c r="G28" s="120"/>
      <c r="H28" s="538">
        <v>362.48</v>
      </c>
      <c r="I28" s="539">
        <f>ROUND(H28*'Exchange Rate'!$B$3,2)</f>
        <v>340.73</v>
      </c>
      <c r="J28" s="540"/>
      <c r="K28" s="541">
        <f t="shared" si="2"/>
        <v>0</v>
      </c>
      <c r="L28" s="68"/>
      <c r="M28" s="677"/>
      <c r="N28" s="678"/>
      <c r="O28" s="679"/>
      <c r="P28" s="558"/>
      <c r="Q28" s="680"/>
      <c r="R28" s="681"/>
      <c r="S28" s="682"/>
      <c r="T28" s="683"/>
      <c r="U28" s="684"/>
      <c r="V28" s="694"/>
      <c r="W28" s="686"/>
      <c r="X28" s="687"/>
      <c r="Y28" s="688"/>
      <c r="Z28" s="689"/>
      <c r="AA28" s="690"/>
      <c r="AB28" s="691"/>
      <c r="AC28" s="692"/>
      <c r="AD28" s="693"/>
    </row>
    <row r="29" ht="15.75" customHeight="1">
      <c r="A29" s="534" t="s">
        <v>257</v>
      </c>
      <c r="B29" s="695" t="s">
        <v>258</v>
      </c>
      <c r="C29" s="566" t="s">
        <v>218</v>
      </c>
      <c r="D29" s="566" t="s">
        <v>215</v>
      </c>
      <c r="E29" s="536"/>
      <c r="F29" s="658">
        <f t="shared" si="1"/>
        <v>0</v>
      </c>
      <c r="G29" s="120"/>
      <c r="H29" s="538">
        <v>315.08</v>
      </c>
      <c r="I29" s="539">
        <f>ROUND(H29*'Exchange Rate'!$B$3,2)</f>
        <v>296.18</v>
      </c>
      <c r="J29" s="540"/>
      <c r="K29" s="541">
        <f t="shared" si="2"/>
        <v>0</v>
      </c>
      <c r="L29" s="68"/>
      <c r="M29" s="677"/>
      <c r="N29" s="678"/>
      <c r="O29" s="679"/>
      <c r="P29" s="558"/>
      <c r="Q29" s="680"/>
      <c r="R29" s="681"/>
      <c r="S29" s="682"/>
      <c r="T29" s="683"/>
      <c r="U29" s="684"/>
      <c r="V29" s="694"/>
      <c r="W29" s="686"/>
      <c r="X29" s="687"/>
      <c r="Y29" s="688"/>
      <c r="Z29" s="689"/>
      <c r="AA29" s="690"/>
      <c r="AB29" s="691"/>
      <c r="AC29" s="692"/>
      <c r="AD29" s="693"/>
    </row>
    <row r="30" ht="15.75" customHeight="1">
      <c r="A30" s="534" t="s">
        <v>259</v>
      </c>
      <c r="B30" s="695" t="s">
        <v>260</v>
      </c>
      <c r="C30" s="566" t="s">
        <v>218</v>
      </c>
      <c r="D30" s="566" t="s">
        <v>228</v>
      </c>
      <c r="E30" s="536"/>
      <c r="F30" s="658">
        <f t="shared" si="1"/>
        <v>0</v>
      </c>
      <c r="G30" s="120"/>
      <c r="H30" s="538">
        <v>469.18</v>
      </c>
      <c r="I30" s="539">
        <f>ROUND(H30*'Exchange Rate'!$B$3,2)</f>
        <v>441.03</v>
      </c>
      <c r="J30" s="540"/>
      <c r="K30" s="541">
        <f t="shared" si="2"/>
        <v>0</v>
      </c>
      <c r="L30" s="68"/>
      <c r="M30" s="677"/>
      <c r="N30" s="678"/>
      <c r="O30" s="679"/>
      <c r="P30" s="558"/>
      <c r="Q30" s="680"/>
      <c r="R30" s="681"/>
      <c r="S30" s="682"/>
      <c r="T30" s="683"/>
      <c r="U30" s="684"/>
      <c r="V30" s="694"/>
      <c r="W30" s="686"/>
      <c r="X30" s="687"/>
      <c r="Y30" s="688"/>
      <c r="Z30" s="689"/>
      <c r="AA30" s="690"/>
      <c r="AB30" s="691"/>
      <c r="AC30" s="692"/>
      <c r="AD30" s="693"/>
    </row>
    <row r="31" ht="15.75" customHeight="1">
      <c r="A31" s="534" t="s">
        <v>261</v>
      </c>
      <c r="B31" s="695" t="s">
        <v>262</v>
      </c>
      <c r="C31" s="566" t="s">
        <v>218</v>
      </c>
      <c r="D31" s="566" t="s">
        <v>228</v>
      </c>
      <c r="E31" s="536"/>
      <c r="F31" s="658">
        <f t="shared" si="1"/>
        <v>0</v>
      </c>
      <c r="G31" s="120"/>
      <c r="H31" s="538">
        <v>457.48</v>
      </c>
      <c r="I31" s="539">
        <f>ROUND(H31*'Exchange Rate'!$B$3,2)</f>
        <v>430.03</v>
      </c>
      <c r="J31" s="540"/>
      <c r="K31" s="541">
        <f t="shared" si="2"/>
        <v>0</v>
      </c>
      <c r="L31" s="68"/>
      <c r="M31" s="677"/>
      <c r="N31" s="678"/>
      <c r="O31" s="679"/>
      <c r="P31" s="558"/>
      <c r="Q31" s="680"/>
      <c r="R31" s="681"/>
      <c r="S31" s="682"/>
      <c r="T31" s="683"/>
      <c r="U31" s="684"/>
      <c r="V31" s="694"/>
      <c r="W31" s="686"/>
      <c r="X31" s="687"/>
      <c r="Y31" s="688"/>
      <c r="Z31" s="689"/>
      <c r="AA31" s="690"/>
      <c r="AB31" s="691"/>
      <c r="AC31" s="692"/>
      <c r="AD31" s="693"/>
    </row>
    <row r="32" ht="15.75" customHeight="1">
      <c r="A32" s="534" t="s">
        <v>263</v>
      </c>
      <c r="B32" s="695" t="s">
        <v>264</v>
      </c>
      <c r="C32" s="566" t="s">
        <v>214</v>
      </c>
      <c r="D32" s="566" t="s">
        <v>215</v>
      </c>
      <c r="E32" s="536"/>
      <c r="F32" s="658">
        <f t="shared" si="1"/>
        <v>0</v>
      </c>
      <c r="G32" s="120"/>
      <c r="H32" s="538">
        <v>306.5</v>
      </c>
      <c r="I32" s="539">
        <f>ROUND(H32*'Exchange Rate'!$B$3,2)</f>
        <v>288.11</v>
      </c>
      <c r="J32" s="540"/>
      <c r="K32" s="541">
        <f t="shared" si="2"/>
        <v>0</v>
      </c>
      <c r="L32" s="68"/>
      <c r="M32" s="677"/>
      <c r="N32" s="678"/>
      <c r="O32" s="679"/>
      <c r="P32" s="558"/>
      <c r="Q32" s="680"/>
      <c r="R32" s="681"/>
      <c r="S32" s="682"/>
      <c r="T32" s="683"/>
      <c r="U32" s="684"/>
      <c r="V32" s="694"/>
      <c r="W32" s="686"/>
      <c r="X32" s="687"/>
      <c r="Y32" s="688"/>
      <c r="Z32" s="689"/>
      <c r="AA32" s="690"/>
      <c r="AB32" s="691"/>
      <c r="AC32" s="692"/>
      <c r="AD32" s="693"/>
    </row>
    <row r="33" ht="15.75" customHeight="1">
      <c r="A33" s="534" t="s">
        <v>265</v>
      </c>
      <c r="B33" s="695" t="s">
        <v>266</v>
      </c>
      <c r="C33" s="566" t="s">
        <v>214</v>
      </c>
      <c r="D33" s="566" t="s">
        <v>215</v>
      </c>
      <c r="E33" s="536"/>
      <c r="F33" s="658">
        <f t="shared" si="1"/>
        <v>0</v>
      </c>
      <c r="G33" s="120"/>
      <c r="H33" s="538">
        <v>298.94</v>
      </c>
      <c r="I33" s="539">
        <f>ROUND(H33*'Exchange Rate'!$B$3,2)</f>
        <v>281</v>
      </c>
      <c r="J33" s="540"/>
      <c r="K33" s="541">
        <f t="shared" si="2"/>
        <v>0</v>
      </c>
      <c r="L33" s="68"/>
      <c r="M33" s="677"/>
      <c r="N33" s="678"/>
      <c r="O33" s="679"/>
      <c r="P33" s="558"/>
      <c r="Q33" s="680"/>
      <c r="R33" s="681"/>
      <c r="S33" s="682"/>
      <c r="T33" s="683"/>
      <c r="U33" s="684"/>
      <c r="V33" s="694"/>
      <c r="W33" s="686"/>
      <c r="X33" s="687"/>
      <c r="Y33" s="688"/>
      <c r="Z33" s="689"/>
      <c r="AA33" s="690"/>
      <c r="AB33" s="691"/>
      <c r="AC33" s="692"/>
      <c r="AD33" s="693"/>
    </row>
    <row r="34" ht="15.75" customHeight="1">
      <c r="A34" s="534" t="s">
        <v>267</v>
      </c>
      <c r="B34" s="695" t="s">
        <v>268</v>
      </c>
      <c r="C34" s="566" t="s">
        <v>214</v>
      </c>
      <c r="D34" s="566" t="s">
        <v>215</v>
      </c>
      <c r="E34" s="536"/>
      <c r="F34" s="658">
        <f t="shared" si="1"/>
        <v>0</v>
      </c>
      <c r="G34" s="120"/>
      <c r="H34" s="538">
        <v>305.48</v>
      </c>
      <c r="I34" s="539">
        <f>ROUND(H34*'Exchange Rate'!$B$3,2)</f>
        <v>287.15</v>
      </c>
      <c r="J34" s="540"/>
      <c r="K34" s="541">
        <f t="shared" si="2"/>
        <v>0</v>
      </c>
      <c r="L34" s="68"/>
      <c r="M34" s="677"/>
      <c r="N34" s="678"/>
      <c r="O34" s="679"/>
      <c r="P34" s="558"/>
      <c r="Q34" s="680"/>
      <c r="R34" s="681"/>
      <c r="S34" s="682"/>
      <c r="T34" s="683"/>
      <c r="U34" s="684"/>
      <c r="V34" s="694"/>
      <c r="W34" s="686"/>
      <c r="X34" s="687"/>
      <c r="Y34" s="688"/>
      <c r="Z34" s="689"/>
      <c r="AA34" s="690"/>
      <c r="AB34" s="691"/>
      <c r="AC34" s="692"/>
      <c r="AD34" s="693"/>
    </row>
    <row r="35" ht="15.75" customHeight="1">
      <c r="A35" s="534" t="s">
        <v>269</v>
      </c>
      <c r="B35" s="695" t="s">
        <v>270</v>
      </c>
      <c r="C35" s="566" t="s">
        <v>218</v>
      </c>
      <c r="D35" s="566" t="s">
        <v>215</v>
      </c>
      <c r="E35" s="536"/>
      <c r="F35" s="658">
        <f t="shared" si="1"/>
        <v>0</v>
      </c>
      <c r="G35" s="120"/>
      <c r="H35" s="538">
        <v>307.74</v>
      </c>
      <c r="I35" s="539">
        <f>ROUND(H35*'Exchange Rate'!$B$3,2)</f>
        <v>289.28</v>
      </c>
      <c r="J35" s="540"/>
      <c r="K35" s="541">
        <f t="shared" si="2"/>
        <v>0</v>
      </c>
      <c r="L35" s="68"/>
      <c r="M35" s="677"/>
      <c r="N35" s="678"/>
      <c r="O35" s="679"/>
      <c r="P35" s="558"/>
      <c r="Q35" s="680"/>
      <c r="R35" s="681"/>
      <c r="S35" s="682"/>
      <c r="T35" s="683"/>
      <c r="U35" s="684"/>
      <c r="V35" s="694"/>
      <c r="W35" s="686"/>
      <c r="X35" s="687"/>
      <c r="Y35" s="688"/>
      <c r="Z35" s="689"/>
      <c r="AA35" s="690"/>
      <c r="AB35" s="691"/>
      <c r="AC35" s="692"/>
      <c r="AD35" s="693"/>
    </row>
    <row r="36" ht="15.75" customHeight="1">
      <c r="A36" s="534" t="s">
        <v>271</v>
      </c>
      <c r="B36" s="695" t="s">
        <v>272</v>
      </c>
      <c r="C36" s="566" t="s">
        <v>218</v>
      </c>
      <c r="D36" s="566" t="s">
        <v>240</v>
      </c>
      <c r="E36" s="536"/>
      <c r="F36" s="658">
        <f t="shared" si="1"/>
        <v>0</v>
      </c>
      <c r="G36" s="120"/>
      <c r="H36" s="538">
        <v>309.9</v>
      </c>
      <c r="I36" s="539">
        <f>ROUND(H36*'Exchange Rate'!$B$3,2)</f>
        <v>291.31</v>
      </c>
      <c r="J36" s="540"/>
      <c r="K36" s="541">
        <f t="shared" si="2"/>
        <v>0</v>
      </c>
      <c r="L36" s="68"/>
      <c r="M36" s="677"/>
      <c r="N36" s="678"/>
      <c r="O36" s="679"/>
      <c r="P36" s="558"/>
      <c r="Q36" s="680"/>
      <c r="R36" s="681"/>
      <c r="S36" s="682"/>
      <c r="T36" s="683"/>
      <c r="U36" s="684"/>
      <c r="V36" s="694"/>
      <c r="W36" s="686"/>
      <c r="X36" s="687"/>
      <c r="Y36" s="688"/>
      <c r="Z36" s="689"/>
      <c r="AA36" s="690"/>
      <c r="AB36" s="691"/>
      <c r="AC36" s="692"/>
      <c r="AD36" s="693"/>
    </row>
    <row r="37" ht="15.75" customHeight="1">
      <c r="A37" s="696" t="s">
        <v>273</v>
      </c>
      <c r="B37" s="697" t="s">
        <v>274</v>
      </c>
      <c r="C37" s="698" t="s">
        <v>218</v>
      </c>
      <c r="D37" s="698" t="s">
        <v>275</v>
      </c>
      <c r="E37" s="699"/>
      <c r="F37" s="700">
        <f t="shared" si="1"/>
        <v>0</v>
      </c>
      <c r="G37" s="527"/>
      <c r="H37" s="701">
        <v>247.6</v>
      </c>
      <c r="I37" s="702">
        <f>ROUND(H37*'Exchange Rate'!$B$3,2)</f>
        <v>232.74</v>
      </c>
      <c r="J37" s="479"/>
      <c r="K37" s="703">
        <f t="shared" si="2"/>
        <v>0</v>
      </c>
      <c r="L37" s="68"/>
      <c r="M37" s="704"/>
      <c r="N37" s="705"/>
      <c r="O37" s="706"/>
      <c r="P37" s="707"/>
      <c r="Q37" s="708"/>
      <c r="R37" s="709"/>
      <c r="S37" s="710"/>
      <c r="T37" s="711"/>
      <c r="U37" s="712"/>
      <c r="V37" s="713"/>
      <c r="W37" s="714"/>
      <c r="X37" s="715"/>
      <c r="Y37" s="716"/>
      <c r="Z37" s="717"/>
      <c r="AA37" s="718"/>
      <c r="AB37" s="719"/>
      <c r="AC37" s="720"/>
      <c r="AD37" s="721"/>
    </row>
    <row r="38" ht="15.75" customHeight="1">
      <c r="A38" s="534" t="s">
        <v>276</v>
      </c>
      <c r="B38" s="722" t="s">
        <v>277</v>
      </c>
      <c r="C38" s="723" t="s">
        <v>214</v>
      </c>
      <c r="D38" s="723" t="s">
        <v>215</v>
      </c>
      <c r="E38" s="536"/>
      <c r="F38" s="658">
        <f t="shared" si="1"/>
        <v>0</v>
      </c>
      <c r="G38" s="120"/>
      <c r="H38" s="538">
        <v>250.0</v>
      </c>
      <c r="I38" s="539">
        <f>ROUND(H38*'Exchange Rate'!$B$3,2)</f>
        <v>235</v>
      </c>
      <c r="J38" s="540"/>
      <c r="K38" s="541">
        <f t="shared" si="2"/>
        <v>0</v>
      </c>
      <c r="L38" s="68"/>
      <c r="M38" s="724"/>
      <c r="N38" s="725"/>
      <c r="O38" s="726"/>
      <c r="P38" s="727"/>
      <c r="Q38" s="728"/>
      <c r="R38" s="729"/>
      <c r="S38" s="730"/>
      <c r="T38" s="731"/>
      <c r="U38" s="732"/>
      <c r="V38" s="733"/>
      <c r="W38" s="734"/>
      <c r="X38" s="735"/>
      <c r="Y38" s="736"/>
      <c r="Z38" s="737"/>
      <c r="AA38" s="738"/>
      <c r="AB38" s="739"/>
      <c r="AC38" s="740"/>
      <c r="AD38" s="741"/>
    </row>
    <row r="39" ht="15.75" customHeight="1">
      <c r="A39" s="534" t="s">
        <v>278</v>
      </c>
      <c r="B39" s="695" t="s">
        <v>279</v>
      </c>
      <c r="C39" s="566" t="s">
        <v>218</v>
      </c>
      <c r="D39" s="566" t="s">
        <v>215</v>
      </c>
      <c r="E39" s="536"/>
      <c r="F39" s="658">
        <f t="shared" si="1"/>
        <v>0</v>
      </c>
      <c r="G39" s="120"/>
      <c r="H39" s="538">
        <v>252.7</v>
      </c>
      <c r="I39" s="539">
        <f>ROUND(H39*'Exchange Rate'!$B$3,2)</f>
        <v>237.54</v>
      </c>
      <c r="J39" s="540"/>
      <c r="K39" s="541">
        <f t="shared" si="2"/>
        <v>0</v>
      </c>
      <c r="L39" s="68"/>
      <c r="M39" s="677"/>
      <c r="N39" s="678"/>
      <c r="O39" s="679"/>
      <c r="P39" s="558"/>
      <c r="Q39" s="680"/>
      <c r="R39" s="681"/>
      <c r="S39" s="682"/>
      <c r="T39" s="683"/>
      <c r="U39" s="684"/>
      <c r="V39" s="694"/>
      <c r="W39" s="686"/>
      <c r="X39" s="687"/>
      <c r="Y39" s="688"/>
      <c r="Z39" s="689"/>
      <c r="AA39" s="690"/>
      <c r="AB39" s="691"/>
      <c r="AC39" s="692"/>
      <c r="AD39" s="693"/>
    </row>
    <row r="40" ht="15.75" customHeight="1">
      <c r="A40" s="534" t="s">
        <v>280</v>
      </c>
      <c r="B40" s="695" t="s">
        <v>281</v>
      </c>
      <c r="C40" s="566" t="s">
        <v>218</v>
      </c>
      <c r="D40" s="566" t="s">
        <v>215</v>
      </c>
      <c r="E40" s="536"/>
      <c r="F40" s="658">
        <f t="shared" si="1"/>
        <v>0</v>
      </c>
      <c r="G40" s="120"/>
      <c r="H40" s="538">
        <v>276.2</v>
      </c>
      <c r="I40" s="539">
        <f>ROUND(H40*'Exchange Rate'!$B$3,2)</f>
        <v>259.63</v>
      </c>
      <c r="J40" s="540"/>
      <c r="K40" s="541">
        <f t="shared" si="2"/>
        <v>0</v>
      </c>
      <c r="L40" s="68"/>
      <c r="M40" s="677"/>
      <c r="N40" s="678"/>
      <c r="O40" s="679"/>
      <c r="P40" s="558"/>
      <c r="Q40" s="680"/>
      <c r="R40" s="681"/>
      <c r="S40" s="682"/>
      <c r="T40" s="683"/>
      <c r="U40" s="684"/>
      <c r="V40" s="694"/>
      <c r="W40" s="686"/>
      <c r="X40" s="687"/>
      <c r="Y40" s="688"/>
      <c r="Z40" s="689"/>
      <c r="AA40" s="690"/>
      <c r="AB40" s="691"/>
      <c r="AC40" s="692"/>
      <c r="AD40" s="693"/>
    </row>
    <row r="41" ht="15.75" customHeight="1">
      <c r="A41" s="534" t="s">
        <v>282</v>
      </c>
      <c r="B41" s="695" t="s">
        <v>283</v>
      </c>
      <c r="C41" s="566" t="s">
        <v>214</v>
      </c>
      <c r="D41" s="566" t="s">
        <v>215</v>
      </c>
      <c r="E41" s="536"/>
      <c r="F41" s="658">
        <f t="shared" si="1"/>
        <v>0</v>
      </c>
      <c r="G41" s="120"/>
      <c r="H41" s="538">
        <v>285.22</v>
      </c>
      <c r="I41" s="539">
        <f>ROUND(H41*'Exchange Rate'!$B$3,2)</f>
        <v>268.11</v>
      </c>
      <c r="J41" s="540"/>
      <c r="K41" s="541">
        <f t="shared" si="2"/>
        <v>0</v>
      </c>
      <c r="L41" s="68"/>
      <c r="M41" s="677"/>
      <c r="N41" s="678"/>
      <c r="O41" s="679"/>
      <c r="P41" s="558"/>
      <c r="Q41" s="680"/>
      <c r="R41" s="681"/>
      <c r="S41" s="682"/>
      <c r="T41" s="683"/>
      <c r="U41" s="684"/>
      <c r="V41" s="694"/>
      <c r="W41" s="686"/>
      <c r="X41" s="687"/>
      <c r="Y41" s="688"/>
      <c r="Z41" s="689"/>
      <c r="AA41" s="690"/>
      <c r="AB41" s="691"/>
      <c r="AC41" s="692"/>
      <c r="AD41" s="693"/>
    </row>
    <row r="42" ht="15.75" customHeight="1">
      <c r="A42" s="534" t="s">
        <v>284</v>
      </c>
      <c r="B42" s="695" t="s">
        <v>285</v>
      </c>
      <c r="C42" s="566" t="s">
        <v>225</v>
      </c>
      <c r="D42" s="566" t="s">
        <v>215</v>
      </c>
      <c r="E42" s="536"/>
      <c r="F42" s="658">
        <f t="shared" si="1"/>
        <v>0</v>
      </c>
      <c r="G42" s="120"/>
      <c r="H42" s="538">
        <v>260.64</v>
      </c>
      <c r="I42" s="539">
        <f>ROUND(H42*'Exchange Rate'!$B$3,2)</f>
        <v>245</v>
      </c>
      <c r="J42" s="540"/>
      <c r="K42" s="541">
        <f t="shared" si="2"/>
        <v>0</v>
      </c>
      <c r="L42" s="68"/>
      <c r="M42" s="677"/>
      <c r="N42" s="678"/>
      <c r="O42" s="679"/>
      <c r="P42" s="558"/>
      <c r="Q42" s="680"/>
      <c r="R42" s="681"/>
      <c r="S42" s="682"/>
      <c r="T42" s="683"/>
      <c r="U42" s="684"/>
      <c r="V42" s="694"/>
      <c r="W42" s="686"/>
      <c r="X42" s="687"/>
      <c r="Y42" s="688"/>
      <c r="Z42" s="689"/>
      <c r="AA42" s="690"/>
      <c r="AB42" s="691"/>
      <c r="AC42" s="692"/>
      <c r="AD42" s="693"/>
    </row>
    <row r="43" ht="15.75" customHeight="1">
      <c r="A43" s="534" t="s">
        <v>286</v>
      </c>
      <c r="B43" s="695" t="s">
        <v>287</v>
      </c>
      <c r="C43" s="566" t="s">
        <v>218</v>
      </c>
      <c r="D43" s="566" t="s">
        <v>228</v>
      </c>
      <c r="E43" s="536"/>
      <c r="F43" s="658">
        <f t="shared" si="1"/>
        <v>0</v>
      </c>
      <c r="G43" s="120"/>
      <c r="H43" s="538">
        <v>278.5</v>
      </c>
      <c r="I43" s="539">
        <f>ROUND(H43*'Exchange Rate'!$B$3,2)</f>
        <v>261.79</v>
      </c>
      <c r="J43" s="540"/>
      <c r="K43" s="541">
        <f t="shared" si="2"/>
        <v>0</v>
      </c>
      <c r="L43" s="68"/>
      <c r="M43" s="677"/>
      <c r="N43" s="678"/>
      <c r="O43" s="679"/>
      <c r="P43" s="558"/>
      <c r="Q43" s="680"/>
      <c r="R43" s="681"/>
      <c r="S43" s="682"/>
      <c r="T43" s="683"/>
      <c r="U43" s="684"/>
      <c r="V43" s="694"/>
      <c r="W43" s="686"/>
      <c r="X43" s="687"/>
      <c r="Y43" s="688"/>
      <c r="Z43" s="689"/>
      <c r="AA43" s="690"/>
      <c r="AB43" s="691"/>
      <c r="AC43" s="692"/>
      <c r="AD43" s="693"/>
    </row>
    <row r="44" ht="15.75" customHeight="1">
      <c r="A44" s="534" t="s">
        <v>288</v>
      </c>
      <c r="B44" s="695" t="s">
        <v>289</v>
      </c>
      <c r="C44" s="566" t="s">
        <v>218</v>
      </c>
      <c r="D44" s="566" t="s">
        <v>228</v>
      </c>
      <c r="E44" s="536"/>
      <c r="F44" s="658">
        <f t="shared" si="1"/>
        <v>0</v>
      </c>
      <c r="G44" s="120"/>
      <c r="H44" s="538">
        <v>324.84</v>
      </c>
      <c r="I44" s="539">
        <f>ROUND(H44*'Exchange Rate'!$B$3,2)</f>
        <v>305.35</v>
      </c>
      <c r="J44" s="540"/>
      <c r="K44" s="541">
        <f t="shared" si="2"/>
        <v>0</v>
      </c>
      <c r="L44" s="68"/>
      <c r="M44" s="677"/>
      <c r="N44" s="678"/>
      <c r="O44" s="679"/>
      <c r="P44" s="558"/>
      <c r="Q44" s="680"/>
      <c r="R44" s="681"/>
      <c r="S44" s="682"/>
      <c r="T44" s="683"/>
      <c r="U44" s="684"/>
      <c r="V44" s="694"/>
      <c r="W44" s="686"/>
      <c r="X44" s="687"/>
      <c r="Y44" s="688"/>
      <c r="Z44" s="689"/>
      <c r="AA44" s="690"/>
      <c r="AB44" s="691"/>
      <c r="AC44" s="692"/>
      <c r="AD44" s="693"/>
    </row>
    <row r="45" ht="15.75" customHeight="1">
      <c r="A45" s="534" t="s">
        <v>290</v>
      </c>
      <c r="B45" s="695" t="s">
        <v>291</v>
      </c>
      <c r="C45" s="566" t="s">
        <v>218</v>
      </c>
      <c r="D45" s="566" t="s">
        <v>228</v>
      </c>
      <c r="E45" s="536"/>
      <c r="F45" s="658">
        <f t="shared" si="1"/>
        <v>0</v>
      </c>
      <c r="G45" s="120"/>
      <c r="H45" s="538">
        <v>402.02</v>
      </c>
      <c r="I45" s="539">
        <f>ROUND(H45*'Exchange Rate'!$B$3,2)</f>
        <v>377.9</v>
      </c>
      <c r="J45" s="540"/>
      <c r="K45" s="541">
        <f t="shared" si="2"/>
        <v>0</v>
      </c>
      <c r="L45" s="68"/>
      <c r="M45" s="677"/>
      <c r="N45" s="678"/>
      <c r="O45" s="679"/>
      <c r="P45" s="558"/>
      <c r="Q45" s="680"/>
      <c r="R45" s="681"/>
      <c r="S45" s="682"/>
      <c r="T45" s="683"/>
      <c r="U45" s="684"/>
      <c r="V45" s="694"/>
      <c r="W45" s="686"/>
      <c r="X45" s="687"/>
      <c r="Y45" s="688"/>
      <c r="Z45" s="689"/>
      <c r="AA45" s="690"/>
      <c r="AB45" s="691"/>
      <c r="AC45" s="692"/>
      <c r="AD45" s="693"/>
    </row>
    <row r="46" ht="15.75" customHeight="1">
      <c r="A46" s="534" t="s">
        <v>292</v>
      </c>
      <c r="B46" s="695" t="s">
        <v>293</v>
      </c>
      <c r="C46" s="566" t="s">
        <v>214</v>
      </c>
      <c r="D46" s="566" t="s">
        <v>228</v>
      </c>
      <c r="E46" s="536"/>
      <c r="F46" s="658">
        <f t="shared" si="1"/>
        <v>0</v>
      </c>
      <c r="G46" s="120"/>
      <c r="H46" s="538">
        <v>406.08</v>
      </c>
      <c r="I46" s="539">
        <f>ROUND(H46*'Exchange Rate'!$B$3,2)</f>
        <v>381.72</v>
      </c>
      <c r="J46" s="540"/>
      <c r="K46" s="541">
        <f t="shared" si="2"/>
        <v>0</v>
      </c>
      <c r="L46" s="68"/>
      <c r="M46" s="677"/>
      <c r="N46" s="678"/>
      <c r="O46" s="679"/>
      <c r="P46" s="558"/>
      <c r="Q46" s="680"/>
      <c r="R46" s="681"/>
      <c r="S46" s="682"/>
      <c r="T46" s="683"/>
      <c r="U46" s="684"/>
      <c r="V46" s="694"/>
      <c r="W46" s="686"/>
      <c r="X46" s="687"/>
      <c r="Y46" s="688"/>
      <c r="Z46" s="689"/>
      <c r="AA46" s="690"/>
      <c r="AB46" s="691"/>
      <c r="AC46" s="692"/>
      <c r="AD46" s="693"/>
    </row>
    <row r="47" ht="15.75" customHeight="1">
      <c r="A47" s="534" t="s">
        <v>294</v>
      </c>
      <c r="B47" s="695" t="s">
        <v>295</v>
      </c>
      <c r="C47" s="566" t="s">
        <v>214</v>
      </c>
      <c r="D47" s="566" t="s">
        <v>228</v>
      </c>
      <c r="E47" s="536"/>
      <c r="F47" s="658">
        <f t="shared" si="1"/>
        <v>0</v>
      </c>
      <c r="G47" s="120"/>
      <c r="H47" s="538">
        <v>427.74</v>
      </c>
      <c r="I47" s="539">
        <f>ROUND(H47*'Exchange Rate'!$B$3,2)</f>
        <v>402.08</v>
      </c>
      <c r="J47" s="540"/>
      <c r="K47" s="541">
        <f t="shared" si="2"/>
        <v>0</v>
      </c>
      <c r="L47" s="68"/>
      <c r="M47" s="677"/>
      <c r="N47" s="678"/>
      <c r="O47" s="679"/>
      <c r="P47" s="558"/>
      <c r="Q47" s="680"/>
      <c r="R47" s="681"/>
      <c r="S47" s="682"/>
      <c r="T47" s="683"/>
      <c r="U47" s="684"/>
      <c r="V47" s="694"/>
      <c r="W47" s="686"/>
      <c r="X47" s="687"/>
      <c r="Y47" s="688"/>
      <c r="Z47" s="689"/>
      <c r="AA47" s="690"/>
      <c r="AB47" s="691"/>
      <c r="AC47" s="692"/>
      <c r="AD47" s="693"/>
    </row>
    <row r="48" ht="15.75" customHeight="1">
      <c r="A48" s="534" t="s">
        <v>296</v>
      </c>
      <c r="B48" s="695" t="s">
        <v>297</v>
      </c>
      <c r="C48" s="566" t="s">
        <v>239</v>
      </c>
      <c r="D48" s="566" t="s">
        <v>240</v>
      </c>
      <c r="E48" s="536"/>
      <c r="F48" s="658">
        <f t="shared" si="1"/>
        <v>0</v>
      </c>
      <c r="G48" s="120"/>
      <c r="H48" s="538">
        <v>191.2</v>
      </c>
      <c r="I48" s="539">
        <f>ROUND(H48*'Exchange Rate'!$B$3,2)</f>
        <v>179.73</v>
      </c>
      <c r="J48" s="540"/>
      <c r="K48" s="541">
        <f t="shared" si="2"/>
        <v>0</v>
      </c>
      <c r="L48" s="68"/>
      <c r="M48" s="677"/>
      <c r="N48" s="678"/>
      <c r="O48" s="742"/>
      <c r="P48" s="558"/>
      <c r="Q48" s="680"/>
      <c r="R48" s="681"/>
      <c r="S48" s="682"/>
      <c r="T48" s="683"/>
      <c r="U48" s="684"/>
      <c r="V48" s="694"/>
      <c r="W48" s="686"/>
      <c r="X48" s="687"/>
      <c r="Y48" s="688"/>
      <c r="Z48" s="689"/>
      <c r="AA48" s="690"/>
      <c r="AB48" s="691"/>
      <c r="AC48" s="692"/>
      <c r="AD48" s="693"/>
    </row>
    <row r="49" ht="15.75" customHeight="1">
      <c r="A49" s="534" t="s">
        <v>298</v>
      </c>
      <c r="B49" s="695" t="s">
        <v>299</v>
      </c>
      <c r="C49" s="566" t="s">
        <v>239</v>
      </c>
      <c r="D49" s="566" t="s">
        <v>240</v>
      </c>
      <c r="E49" s="536"/>
      <c r="F49" s="658">
        <f t="shared" si="1"/>
        <v>0</v>
      </c>
      <c r="G49" s="120"/>
      <c r="H49" s="538">
        <v>189.18</v>
      </c>
      <c r="I49" s="539">
        <f>ROUND(H49*'Exchange Rate'!$B$3,2)</f>
        <v>177.83</v>
      </c>
      <c r="J49" s="540"/>
      <c r="K49" s="541">
        <f t="shared" si="2"/>
        <v>0</v>
      </c>
      <c r="L49" s="68"/>
      <c r="M49" s="677"/>
      <c r="N49" s="678"/>
      <c r="O49" s="679"/>
      <c r="P49" s="558"/>
      <c r="Q49" s="680"/>
      <c r="R49" s="681"/>
      <c r="S49" s="682"/>
      <c r="T49" s="683"/>
      <c r="U49" s="684"/>
      <c r="V49" s="694"/>
      <c r="W49" s="686"/>
      <c r="X49" s="687"/>
      <c r="Y49" s="688"/>
      <c r="Z49" s="689"/>
      <c r="AA49" s="690"/>
      <c r="AB49" s="691"/>
      <c r="AC49" s="692"/>
      <c r="AD49" s="693"/>
    </row>
    <row r="50" ht="15.75" customHeight="1">
      <c r="A50" s="534" t="s">
        <v>300</v>
      </c>
      <c r="B50" s="695" t="s">
        <v>301</v>
      </c>
      <c r="C50" s="566" t="s">
        <v>225</v>
      </c>
      <c r="D50" s="566" t="s">
        <v>240</v>
      </c>
      <c r="E50" s="536"/>
      <c r="F50" s="658">
        <f t="shared" si="1"/>
        <v>0</v>
      </c>
      <c r="G50" s="120"/>
      <c r="H50" s="538">
        <v>197.22</v>
      </c>
      <c r="I50" s="539">
        <f>ROUND(H50*'Exchange Rate'!$B$3,2)</f>
        <v>185.39</v>
      </c>
      <c r="J50" s="540"/>
      <c r="K50" s="541">
        <f t="shared" si="2"/>
        <v>0</v>
      </c>
      <c r="L50" s="68"/>
      <c r="M50" s="677"/>
      <c r="N50" s="678"/>
      <c r="O50" s="679"/>
      <c r="P50" s="558"/>
      <c r="Q50" s="680"/>
      <c r="R50" s="681"/>
      <c r="S50" s="682"/>
      <c r="T50" s="683"/>
      <c r="U50" s="684"/>
      <c r="V50" s="694"/>
      <c r="W50" s="686"/>
      <c r="X50" s="687"/>
      <c r="Y50" s="688"/>
      <c r="Z50" s="689"/>
      <c r="AA50" s="690"/>
      <c r="AB50" s="691"/>
      <c r="AC50" s="692"/>
      <c r="AD50" s="693"/>
    </row>
    <row r="51" ht="15.75" customHeight="1">
      <c r="A51" s="534" t="s">
        <v>302</v>
      </c>
      <c r="B51" s="695" t="s">
        <v>303</v>
      </c>
      <c r="C51" s="566" t="s">
        <v>225</v>
      </c>
      <c r="D51" s="566" t="s">
        <v>215</v>
      </c>
      <c r="E51" s="536"/>
      <c r="F51" s="658">
        <f t="shared" si="1"/>
        <v>0</v>
      </c>
      <c r="G51" s="120"/>
      <c r="H51" s="538">
        <v>265.56</v>
      </c>
      <c r="I51" s="539">
        <f>ROUND(H51*'Exchange Rate'!$B$3,2)</f>
        <v>249.63</v>
      </c>
      <c r="J51" s="540"/>
      <c r="K51" s="541">
        <f t="shared" si="2"/>
        <v>0</v>
      </c>
      <c r="L51" s="68"/>
      <c r="M51" s="743"/>
      <c r="N51" s="678"/>
      <c r="O51" s="679"/>
      <c r="P51" s="558"/>
      <c r="Q51" s="680"/>
      <c r="R51" s="681"/>
      <c r="S51" s="682"/>
      <c r="T51" s="683"/>
      <c r="U51" s="684"/>
      <c r="V51" s="694"/>
      <c r="W51" s="686"/>
      <c r="X51" s="687"/>
      <c r="Y51" s="688"/>
      <c r="Z51" s="689"/>
      <c r="AA51" s="690"/>
      <c r="AB51" s="691"/>
      <c r="AC51" s="692"/>
      <c r="AD51" s="693"/>
    </row>
    <row r="52" ht="15.75" customHeight="1">
      <c r="A52" s="534" t="s">
        <v>304</v>
      </c>
      <c r="B52" s="695" t="s">
        <v>305</v>
      </c>
      <c r="C52" s="566" t="s">
        <v>218</v>
      </c>
      <c r="D52" s="566" t="s">
        <v>215</v>
      </c>
      <c r="E52" s="536"/>
      <c r="F52" s="658">
        <f t="shared" si="1"/>
        <v>0</v>
      </c>
      <c r="G52" s="120"/>
      <c r="H52" s="538">
        <v>262.94</v>
      </c>
      <c r="I52" s="539">
        <f>ROUND(H52*'Exchange Rate'!$B$3,2)</f>
        <v>247.16</v>
      </c>
      <c r="J52" s="540"/>
      <c r="K52" s="541">
        <f t="shared" si="2"/>
        <v>0</v>
      </c>
      <c r="L52" s="68"/>
      <c r="M52" s="677"/>
      <c r="N52" s="678"/>
      <c r="O52" s="679"/>
      <c r="P52" s="558"/>
      <c r="Q52" s="680"/>
      <c r="R52" s="681"/>
      <c r="S52" s="682"/>
      <c r="T52" s="683"/>
      <c r="U52" s="684"/>
      <c r="V52" s="694"/>
      <c r="W52" s="686"/>
      <c r="X52" s="687"/>
      <c r="Y52" s="688"/>
      <c r="Z52" s="689"/>
      <c r="AA52" s="690"/>
      <c r="AB52" s="691"/>
      <c r="AC52" s="692"/>
      <c r="AD52" s="693"/>
    </row>
    <row r="53" ht="15.75" customHeight="1">
      <c r="A53" s="534" t="s">
        <v>306</v>
      </c>
      <c r="B53" s="695" t="s">
        <v>307</v>
      </c>
      <c r="C53" s="566" t="s">
        <v>218</v>
      </c>
      <c r="D53" s="566" t="s">
        <v>240</v>
      </c>
      <c r="E53" s="536"/>
      <c r="F53" s="658">
        <f t="shared" si="1"/>
        <v>0</v>
      </c>
      <c r="G53" s="120"/>
      <c r="H53" s="538">
        <v>260.76</v>
      </c>
      <c r="I53" s="539">
        <f>ROUND(H53*'Exchange Rate'!$B$3,2)</f>
        <v>245.11</v>
      </c>
      <c r="J53" s="540"/>
      <c r="K53" s="541">
        <f t="shared" si="2"/>
        <v>0</v>
      </c>
      <c r="L53" s="68"/>
      <c r="M53" s="677"/>
      <c r="N53" s="678"/>
      <c r="O53" s="679"/>
      <c r="P53" s="558"/>
      <c r="Q53" s="680"/>
      <c r="R53" s="681"/>
      <c r="S53" s="682"/>
      <c r="T53" s="683"/>
      <c r="U53" s="684"/>
      <c r="V53" s="694"/>
      <c r="W53" s="686"/>
      <c r="X53" s="687"/>
      <c r="Y53" s="688"/>
      <c r="Z53" s="689"/>
      <c r="AA53" s="690"/>
      <c r="AB53" s="691"/>
      <c r="AC53" s="692"/>
      <c r="AD53" s="693"/>
    </row>
    <row r="54" ht="15.75" customHeight="1">
      <c r="A54" s="534" t="s">
        <v>308</v>
      </c>
      <c r="B54" s="695" t="s">
        <v>309</v>
      </c>
      <c r="C54" s="566" t="s">
        <v>218</v>
      </c>
      <c r="D54" s="566" t="s">
        <v>215</v>
      </c>
      <c r="E54" s="536"/>
      <c r="F54" s="658">
        <f t="shared" si="1"/>
        <v>0</v>
      </c>
      <c r="G54" s="120"/>
      <c r="H54" s="538">
        <v>323.52</v>
      </c>
      <c r="I54" s="539">
        <f>ROUND(H54*'Exchange Rate'!$B$3,2)</f>
        <v>304.11</v>
      </c>
      <c r="J54" s="540"/>
      <c r="K54" s="541">
        <f t="shared" si="2"/>
        <v>0</v>
      </c>
      <c r="L54" s="68"/>
      <c r="M54" s="677"/>
      <c r="N54" s="678"/>
      <c r="O54" s="679"/>
      <c r="P54" s="558"/>
      <c r="Q54" s="680"/>
      <c r="R54" s="681"/>
      <c r="S54" s="682"/>
      <c r="T54" s="683"/>
      <c r="U54" s="684"/>
      <c r="V54" s="694"/>
      <c r="W54" s="686"/>
      <c r="X54" s="687"/>
      <c r="Y54" s="688"/>
      <c r="Z54" s="689"/>
      <c r="AA54" s="690"/>
      <c r="AB54" s="691"/>
      <c r="AC54" s="692"/>
      <c r="AD54" s="693"/>
    </row>
    <row r="55" ht="15.75" customHeight="1">
      <c r="A55" s="534" t="s">
        <v>310</v>
      </c>
      <c r="B55" s="695" t="s">
        <v>311</v>
      </c>
      <c r="C55" s="566" t="s">
        <v>218</v>
      </c>
      <c r="D55" s="566" t="s">
        <v>215</v>
      </c>
      <c r="E55" s="536"/>
      <c r="F55" s="658">
        <f t="shared" si="1"/>
        <v>0</v>
      </c>
      <c r="G55" s="120"/>
      <c r="H55" s="538">
        <v>325.74</v>
      </c>
      <c r="I55" s="539">
        <f>ROUND(H55*'Exchange Rate'!$B$3,2)</f>
        <v>306.2</v>
      </c>
      <c r="J55" s="540"/>
      <c r="K55" s="541">
        <f t="shared" si="2"/>
        <v>0</v>
      </c>
      <c r="L55" s="68"/>
      <c r="M55" s="677"/>
      <c r="N55" s="678"/>
      <c r="O55" s="679"/>
      <c r="P55" s="558"/>
      <c r="Q55" s="680"/>
      <c r="R55" s="681"/>
      <c r="S55" s="682"/>
      <c r="T55" s="683"/>
      <c r="U55" s="684"/>
      <c r="V55" s="694"/>
      <c r="W55" s="686"/>
      <c r="X55" s="687"/>
      <c r="Y55" s="688"/>
      <c r="Z55" s="689"/>
      <c r="AA55" s="690"/>
      <c r="AB55" s="691"/>
      <c r="AC55" s="692"/>
      <c r="AD55" s="693"/>
    </row>
    <row r="56" ht="15.75" customHeight="1">
      <c r="A56" s="534" t="s">
        <v>312</v>
      </c>
      <c r="B56" s="695" t="s">
        <v>313</v>
      </c>
      <c r="C56" s="566" t="s">
        <v>218</v>
      </c>
      <c r="D56" s="566" t="s">
        <v>215</v>
      </c>
      <c r="E56" s="536"/>
      <c r="F56" s="658">
        <f t="shared" si="1"/>
        <v>0</v>
      </c>
      <c r="G56" s="120"/>
      <c r="H56" s="538">
        <v>312.48</v>
      </c>
      <c r="I56" s="539">
        <f>ROUND(H56*'Exchange Rate'!$B$3,2)</f>
        <v>293.73</v>
      </c>
      <c r="J56" s="540"/>
      <c r="K56" s="541">
        <f t="shared" si="2"/>
        <v>0</v>
      </c>
      <c r="L56" s="68"/>
      <c r="M56" s="677"/>
      <c r="N56" s="678"/>
      <c r="O56" s="679"/>
      <c r="P56" s="558"/>
      <c r="Q56" s="680"/>
      <c r="R56" s="681"/>
      <c r="S56" s="682"/>
      <c r="T56" s="683"/>
      <c r="U56" s="684"/>
      <c r="V56" s="694"/>
      <c r="W56" s="686"/>
      <c r="X56" s="687"/>
      <c r="Y56" s="688"/>
      <c r="Z56" s="689"/>
      <c r="AA56" s="690"/>
      <c r="AB56" s="691"/>
      <c r="AC56" s="692"/>
      <c r="AD56" s="693"/>
    </row>
    <row r="57" ht="15.75" customHeight="1">
      <c r="A57" s="534" t="s">
        <v>314</v>
      </c>
      <c r="B57" s="695" t="s">
        <v>315</v>
      </c>
      <c r="C57" s="566" t="s">
        <v>218</v>
      </c>
      <c r="D57" s="566" t="s">
        <v>215</v>
      </c>
      <c r="E57" s="536"/>
      <c r="F57" s="658">
        <f t="shared" si="1"/>
        <v>0</v>
      </c>
      <c r="G57" s="120"/>
      <c r="H57" s="538">
        <v>265.08</v>
      </c>
      <c r="I57" s="539">
        <f>ROUND(H57*'Exchange Rate'!$B$3,2)</f>
        <v>249.18</v>
      </c>
      <c r="J57" s="540"/>
      <c r="K57" s="541">
        <f t="shared" si="2"/>
        <v>0</v>
      </c>
      <c r="L57" s="68"/>
      <c r="M57" s="677"/>
      <c r="N57" s="678"/>
      <c r="O57" s="679"/>
      <c r="P57" s="558"/>
      <c r="Q57" s="680"/>
      <c r="R57" s="681"/>
      <c r="S57" s="682"/>
      <c r="T57" s="683"/>
      <c r="U57" s="684"/>
      <c r="V57" s="694"/>
      <c r="W57" s="686"/>
      <c r="X57" s="687"/>
      <c r="Y57" s="688"/>
      <c r="Z57" s="689"/>
      <c r="AA57" s="690"/>
      <c r="AB57" s="691"/>
      <c r="AC57" s="692"/>
      <c r="AD57" s="693"/>
    </row>
    <row r="58" ht="15.75" customHeight="1">
      <c r="A58" s="534" t="s">
        <v>316</v>
      </c>
      <c r="B58" s="695" t="s">
        <v>317</v>
      </c>
      <c r="C58" s="566" t="s">
        <v>218</v>
      </c>
      <c r="D58" s="566" t="s">
        <v>228</v>
      </c>
      <c r="E58" s="536"/>
      <c r="F58" s="658">
        <f t="shared" si="1"/>
        <v>0</v>
      </c>
      <c r="G58" s="120"/>
      <c r="H58" s="538">
        <v>419.18</v>
      </c>
      <c r="I58" s="539">
        <f>ROUND(H58*'Exchange Rate'!$B$3,2)</f>
        <v>394.03</v>
      </c>
      <c r="J58" s="540"/>
      <c r="K58" s="541">
        <f t="shared" si="2"/>
        <v>0</v>
      </c>
      <c r="L58" s="68"/>
      <c r="M58" s="677"/>
      <c r="N58" s="678"/>
      <c r="O58" s="679"/>
      <c r="P58" s="558"/>
      <c r="Q58" s="680"/>
      <c r="R58" s="681"/>
      <c r="S58" s="682"/>
      <c r="T58" s="683"/>
      <c r="U58" s="684"/>
      <c r="V58" s="694"/>
      <c r="W58" s="686"/>
      <c r="X58" s="687"/>
      <c r="Y58" s="688"/>
      <c r="Z58" s="689"/>
      <c r="AA58" s="690"/>
      <c r="AB58" s="691"/>
      <c r="AC58" s="692"/>
      <c r="AD58" s="693"/>
    </row>
    <row r="59" ht="15.75" customHeight="1">
      <c r="A59" s="534" t="s">
        <v>318</v>
      </c>
      <c r="B59" s="695" t="s">
        <v>319</v>
      </c>
      <c r="C59" s="566" t="s">
        <v>218</v>
      </c>
      <c r="D59" s="566" t="s">
        <v>228</v>
      </c>
      <c r="E59" s="536"/>
      <c r="F59" s="658">
        <f t="shared" si="1"/>
        <v>0</v>
      </c>
      <c r="G59" s="120"/>
      <c r="H59" s="538">
        <v>407.48</v>
      </c>
      <c r="I59" s="539">
        <f>ROUND(H59*'Exchange Rate'!$B$3,2)</f>
        <v>383.03</v>
      </c>
      <c r="J59" s="540"/>
      <c r="K59" s="541">
        <f t="shared" si="2"/>
        <v>0</v>
      </c>
      <c r="L59" s="68"/>
      <c r="M59" s="677"/>
      <c r="N59" s="678"/>
      <c r="O59" s="679"/>
      <c r="P59" s="558"/>
      <c r="Q59" s="680"/>
      <c r="R59" s="681"/>
      <c r="S59" s="682"/>
      <c r="T59" s="683"/>
      <c r="U59" s="684"/>
      <c r="V59" s="694"/>
      <c r="W59" s="686"/>
      <c r="X59" s="687"/>
      <c r="Y59" s="688"/>
      <c r="Z59" s="689"/>
      <c r="AA59" s="690"/>
      <c r="AB59" s="691"/>
      <c r="AC59" s="692"/>
      <c r="AD59" s="693"/>
    </row>
    <row r="60" ht="6.75" customHeight="1">
      <c r="A60" s="534"/>
      <c r="B60" s="402"/>
      <c r="C60" s="402"/>
      <c r="D60" s="568"/>
      <c r="E60" s="569"/>
      <c r="F60" s="120"/>
      <c r="G60" s="120"/>
      <c r="H60" s="569"/>
      <c r="I60" s="540"/>
      <c r="J60" s="540"/>
      <c r="K60" s="540"/>
      <c r="L60" s="744"/>
      <c r="M60" s="745"/>
      <c r="N60" s="746"/>
      <c r="O60" s="747"/>
      <c r="P60" s="571"/>
      <c r="Q60" s="748"/>
      <c r="R60" s="749"/>
      <c r="S60" s="750"/>
      <c r="T60" s="751"/>
      <c r="U60" s="752"/>
      <c r="V60" s="753"/>
      <c r="W60" s="754"/>
      <c r="X60" s="755"/>
      <c r="Y60" s="756"/>
      <c r="Z60" s="757"/>
      <c r="AA60" s="758"/>
      <c r="AB60" s="759"/>
      <c r="AC60" s="760"/>
      <c r="AD60" s="761"/>
    </row>
    <row r="61" ht="22.5" customHeight="1">
      <c r="A61" s="579" t="s">
        <v>130</v>
      </c>
      <c r="B61" s="420"/>
      <c r="C61" s="420"/>
      <c r="D61" s="421"/>
      <c r="E61" s="424"/>
      <c r="F61" s="425">
        <f>SUM(F10:F59)</f>
        <v>0</v>
      </c>
      <c r="G61" s="426"/>
      <c r="H61" s="427">
        <f>IF(F61&gt;0,K61/F61,0)</f>
        <v>0</v>
      </c>
      <c r="I61" s="428">
        <f>IF(F61&gt;0,K61/F61,0)</f>
        <v>0</v>
      </c>
      <c r="J61" s="580"/>
      <c r="K61" s="429">
        <f>SUM(K10:K59)</f>
        <v>0</v>
      </c>
      <c r="L61" s="762"/>
      <c r="M61" s="763">
        <f t="shared" ref="M61:AD61" si="3">SUM(M10:M59)</f>
        <v>0</v>
      </c>
      <c r="N61" s="764">
        <f t="shared" si="3"/>
        <v>0</v>
      </c>
      <c r="O61" s="765">
        <f t="shared" si="3"/>
        <v>0</v>
      </c>
      <c r="P61" s="582">
        <f t="shared" si="3"/>
        <v>0</v>
      </c>
      <c r="Q61" s="766">
        <f t="shared" si="3"/>
        <v>0</v>
      </c>
      <c r="R61" s="767">
        <f t="shared" si="3"/>
        <v>0</v>
      </c>
      <c r="S61" s="768">
        <f t="shared" si="3"/>
        <v>0</v>
      </c>
      <c r="T61" s="769">
        <f t="shared" si="3"/>
        <v>0</v>
      </c>
      <c r="U61" s="770">
        <f t="shared" si="3"/>
        <v>0</v>
      </c>
      <c r="V61" s="771">
        <f t="shared" si="3"/>
        <v>0</v>
      </c>
      <c r="W61" s="772">
        <f t="shared" si="3"/>
        <v>0</v>
      </c>
      <c r="X61" s="773">
        <f t="shared" si="3"/>
        <v>0</v>
      </c>
      <c r="Y61" s="774">
        <f t="shared" si="3"/>
        <v>0</v>
      </c>
      <c r="Z61" s="775">
        <f t="shared" si="3"/>
        <v>0</v>
      </c>
      <c r="AA61" s="776">
        <f t="shared" si="3"/>
        <v>0</v>
      </c>
      <c r="AB61" s="777">
        <f t="shared" si="3"/>
        <v>0</v>
      </c>
      <c r="AC61" s="778">
        <f t="shared" si="3"/>
        <v>0</v>
      </c>
      <c r="AD61" s="779">
        <f t="shared" si="3"/>
        <v>0</v>
      </c>
    </row>
    <row r="62" ht="6.75" customHeight="1">
      <c r="B62" s="2"/>
      <c r="C62" s="2"/>
      <c r="D62" s="2"/>
      <c r="E62" s="2"/>
      <c r="F62" s="2"/>
      <c r="G62" s="457"/>
      <c r="H62" s="458"/>
      <c r="I62" s="458"/>
      <c r="J62" s="457"/>
      <c r="K62" s="457"/>
      <c r="L62" s="457"/>
      <c r="M62" s="2"/>
      <c r="N62" s="2"/>
      <c r="O62" s="2"/>
      <c r="P62" s="2"/>
      <c r="Q62" s="2"/>
      <c r="R62" s="2"/>
      <c r="S62" s="2"/>
      <c r="T62" s="2"/>
      <c r="U62" s="2"/>
      <c r="V62" s="2"/>
      <c r="W62" s="2"/>
      <c r="X62" s="2"/>
      <c r="Y62" s="2"/>
      <c r="Z62" s="2"/>
      <c r="AA62" s="2"/>
      <c r="AB62" s="2"/>
      <c r="AC62" s="2"/>
      <c r="AD62" s="2"/>
    </row>
    <row r="63" ht="25.5" customHeight="1">
      <c r="A63" s="2" t="str">
        <f>'HOLD BUY Sheet'!$A$140</f>
        <v/>
      </c>
      <c r="B63" s="2"/>
      <c r="C63" s="2"/>
      <c r="D63" s="2"/>
      <c r="E63" s="2"/>
      <c r="F63" s="2" t="str">
        <f>'HOLD BUY Sheet'!$K$140</f>
        <v/>
      </c>
      <c r="G63" s="2"/>
      <c r="H63" s="2"/>
      <c r="I63" s="2"/>
      <c r="J63" s="2" t="str">
        <f>'HOLD BUY Sheet'!$L$140</f>
        <v/>
      </c>
      <c r="K63" s="2"/>
      <c r="L63" s="2"/>
      <c r="M63" s="2"/>
      <c r="N63" s="2"/>
      <c r="O63" s="2"/>
      <c r="P63" s="2"/>
      <c r="S63" s="780"/>
      <c r="T63" s="2"/>
      <c r="U63" s="2"/>
      <c r="V63" s="2"/>
      <c r="W63" s="2"/>
      <c r="X63" s="2"/>
      <c r="Y63" s="2"/>
      <c r="Z63" s="2"/>
      <c r="AA63" s="2"/>
      <c r="AB63" s="2"/>
      <c r="AC63" s="2"/>
      <c r="AD63" s="2"/>
    </row>
    <row r="64" ht="55.5" customHeight="1">
      <c r="B64" s="2"/>
      <c r="C64" s="2"/>
      <c r="D64" s="2"/>
      <c r="E64" s="2"/>
      <c r="F64" s="2"/>
      <c r="G64" s="457"/>
      <c r="H64" s="458"/>
      <c r="I64" s="458"/>
      <c r="J64" s="457"/>
      <c r="K64" s="457"/>
      <c r="L64" s="457"/>
      <c r="M64" s="2"/>
      <c r="N64" s="2"/>
      <c r="O64" s="2"/>
      <c r="P64" s="2"/>
      <c r="Q64" s="2"/>
      <c r="R64" s="2"/>
      <c r="S64" s="2"/>
      <c r="T64" s="2"/>
      <c r="U64" s="2"/>
      <c r="V64" s="2"/>
      <c r="W64" s="2"/>
      <c r="X64" s="2"/>
      <c r="Y64" s="2"/>
      <c r="Z64" s="2"/>
      <c r="AA64" s="2"/>
      <c r="AB64" s="2"/>
      <c r="AC64" s="2"/>
      <c r="AD64" s="2"/>
    </row>
    <row r="65" ht="6.75" customHeight="1">
      <c r="B65" s="2"/>
      <c r="C65" s="2"/>
      <c r="D65" s="2"/>
      <c r="E65" s="2"/>
      <c r="F65" s="2"/>
      <c r="G65" s="457"/>
      <c r="H65" s="458"/>
      <c r="I65" s="458"/>
      <c r="J65" s="457"/>
      <c r="K65" s="457"/>
      <c r="L65" s="457"/>
      <c r="M65" s="2"/>
      <c r="N65" s="2"/>
      <c r="O65" s="2"/>
      <c r="P65" s="2"/>
      <c r="Q65" s="2"/>
      <c r="R65" s="2"/>
      <c r="S65" s="2"/>
      <c r="T65" s="2"/>
      <c r="U65" s="2"/>
      <c r="V65" s="2"/>
      <c r="W65" s="2"/>
      <c r="X65" s="2"/>
      <c r="Y65" s="2"/>
      <c r="Z65" s="2"/>
      <c r="AA65" s="2"/>
      <c r="AB65" s="2"/>
      <c r="AC65" s="2"/>
      <c r="AD65" s="2"/>
    </row>
    <row r="66" ht="12.0" customHeight="1">
      <c r="A66" s="459" t="s">
        <v>131</v>
      </c>
      <c r="B66" s="597"/>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ht="15.75" customHeight="1">
      <c r="A67" s="461" t="s">
        <v>320</v>
      </c>
      <c r="B67" s="464"/>
      <c r="C67" s="462"/>
      <c r="D67" s="463">
        <f>COUNTA(B10:B37)</f>
        <v>28</v>
      </c>
      <c r="E67" s="466"/>
      <c r="F67" s="467">
        <f>SUM(M67:AD67)</f>
        <v>0</v>
      </c>
      <c r="G67" s="468"/>
      <c r="H67" s="469">
        <f>SUM(H10:H37)</f>
        <v>9460.44</v>
      </c>
      <c r="I67" s="781">
        <f>ROUND(H67*'Exchange Rate'!$B$3,2)</f>
        <v>8892.81</v>
      </c>
      <c r="J67" s="782"/>
      <c r="K67" s="783">
        <f>F67*I67</f>
        <v>0</v>
      </c>
      <c r="L67" s="784"/>
      <c r="M67" s="785"/>
      <c r="N67" s="786"/>
      <c r="O67" s="787"/>
      <c r="P67" s="788"/>
      <c r="Q67" s="789"/>
      <c r="R67" s="790"/>
      <c r="S67" s="791"/>
      <c r="T67" s="792"/>
      <c r="U67" s="793"/>
      <c r="V67" s="794"/>
      <c r="W67" s="795"/>
      <c r="X67" s="796"/>
      <c r="Y67" s="797"/>
      <c r="Z67" s="798"/>
      <c r="AA67" s="799"/>
      <c r="AB67" s="800"/>
      <c r="AC67" s="801"/>
      <c r="AD67" s="802"/>
    </row>
    <row r="68" ht="15.75" customHeight="1">
      <c r="A68" s="598" t="str">
        <f>"Send me 1 of each of the "&amp;$D$67&amp;" KASTLINE Dual Tex Volumes in Catalogue times the Quantity entered in row "&amp;ROW(F67)</f>
        <v>Send me 1 of each of the 28 KASTLINE Dual Tex Volumes in Catalogue times the Quantity entered in row 67</v>
      </c>
      <c r="E68" s="599"/>
      <c r="F68" s="600"/>
      <c r="G68" s="5"/>
      <c r="H68" s="601"/>
      <c r="I68" s="601"/>
      <c r="J68" s="602" t="str">
        <f>'HOLD BUY Sheet'!$O$145</f>
        <v/>
      </c>
      <c r="K68" s="603"/>
      <c r="L68" s="803"/>
      <c r="M68" s="804"/>
      <c r="N68" s="604"/>
      <c r="O68" s="605"/>
      <c r="P68" s="9"/>
      <c r="S68" s="780"/>
      <c r="T68" s="606"/>
      <c r="U68" s="607"/>
      <c r="V68" s="608"/>
      <c r="W68" s="606"/>
      <c r="X68" s="607"/>
      <c r="Y68" s="607"/>
      <c r="Z68" s="607"/>
      <c r="AA68" s="607"/>
      <c r="AB68" s="607"/>
      <c r="AC68" s="607"/>
      <c r="AD68" s="609"/>
    </row>
    <row r="69" ht="15.75" customHeight="1">
      <c r="A69" s="610"/>
      <c r="B69" s="611"/>
      <c r="C69" s="611"/>
      <c r="D69" s="611"/>
      <c r="E69" s="612"/>
      <c r="F69" s="613"/>
      <c r="G69" s="613"/>
      <c r="H69" s="613"/>
      <c r="I69" s="613"/>
      <c r="J69" s="460"/>
      <c r="K69" s="460"/>
      <c r="L69" s="460"/>
      <c r="M69" s="614"/>
      <c r="N69" s="615" t="str">
        <f>IF(COUNTA(M67:AD67)&gt;1,"You are requesting full sets for multiple colors","")</f>
        <v/>
      </c>
      <c r="O69" s="615"/>
      <c r="P69" s="615"/>
      <c r="Q69" s="616"/>
      <c r="R69" s="616"/>
      <c r="S69" s="616"/>
      <c r="T69" s="616"/>
      <c r="U69" s="616"/>
      <c r="V69" s="616"/>
      <c r="W69" s="616"/>
      <c r="X69" s="616"/>
      <c r="Y69" s="616"/>
      <c r="Z69" s="616"/>
      <c r="AA69" s="616"/>
      <c r="AB69" s="616"/>
      <c r="AC69" s="616"/>
      <c r="AD69" s="617"/>
    </row>
    <row r="70" ht="8.25" customHeight="1">
      <c r="B70" s="2"/>
      <c r="D70" s="2"/>
      <c r="E70" s="2"/>
      <c r="F70" s="5"/>
      <c r="G70" s="5"/>
      <c r="H70" s="5"/>
      <c r="I70" s="5"/>
      <c r="J70" s="2"/>
      <c r="K70" s="2"/>
      <c r="L70" s="2"/>
      <c r="M70" s="491"/>
      <c r="N70" s="491"/>
      <c r="O70" s="491"/>
      <c r="P70" s="491"/>
      <c r="Q70" s="492"/>
      <c r="R70" s="492"/>
      <c r="S70" s="492"/>
      <c r="T70" s="492"/>
      <c r="U70" s="492"/>
      <c r="V70" s="492"/>
      <c r="W70" s="492"/>
      <c r="X70" s="492"/>
      <c r="Y70" s="492"/>
      <c r="Z70" s="492"/>
      <c r="AA70" s="492"/>
      <c r="AB70" s="492"/>
      <c r="AC70" s="492"/>
      <c r="AD70" s="491"/>
    </row>
    <row r="71" ht="15.75" customHeight="1">
      <c r="A71" s="461" t="s">
        <v>321</v>
      </c>
      <c r="B71" s="464"/>
      <c r="C71" s="462"/>
      <c r="D71" s="463">
        <f>COUNTA(B38:B59)</f>
        <v>22</v>
      </c>
      <c r="E71" s="466"/>
      <c r="F71" s="467">
        <f>SUM(M71:AD71)</f>
        <v>0</v>
      </c>
      <c r="G71" s="468"/>
      <c r="H71" s="469">
        <f>SUM(H38:H59)</f>
        <v>6584.28</v>
      </c>
      <c r="I71" s="781">
        <f>ROUND(H71*'Exchange Rate'!$B$3,2)</f>
        <v>6189.22</v>
      </c>
      <c r="J71" s="782"/>
      <c r="K71" s="783">
        <f>F71*I71</f>
        <v>0</v>
      </c>
      <c r="L71" s="784"/>
      <c r="M71" s="785"/>
      <c r="N71" s="786"/>
      <c r="O71" s="787"/>
      <c r="P71" s="788"/>
      <c r="Q71" s="789"/>
      <c r="R71" s="790"/>
      <c r="S71" s="791"/>
      <c r="T71" s="792"/>
      <c r="U71" s="793"/>
      <c r="V71" s="794"/>
      <c r="W71" s="795"/>
      <c r="X71" s="796"/>
      <c r="Y71" s="797"/>
      <c r="Z71" s="798"/>
      <c r="AA71" s="799"/>
      <c r="AB71" s="800"/>
      <c r="AC71" s="801"/>
      <c r="AD71" s="802"/>
    </row>
    <row r="72" ht="15.75" customHeight="1">
      <c r="A72" s="598" t="str">
        <f>"Send me 1 of each of the "&amp;$D$71&amp;" KASTLINE Full Tex Volumes in Catalogue times the Quantity entered in row "&amp;ROW(F71)</f>
        <v>Send me 1 of each of the 22 KASTLINE Full Tex Volumes in Catalogue times the Quantity entered in row 71</v>
      </c>
      <c r="E72" s="599"/>
      <c r="F72" s="600"/>
      <c r="G72" s="5"/>
      <c r="H72" s="601"/>
      <c r="I72" s="601"/>
      <c r="J72" s="602" t="str">
        <f>'HOLD BUY Sheet'!$O$145</f>
        <v/>
      </c>
      <c r="K72" s="603"/>
      <c r="L72" s="803"/>
      <c r="M72" s="804"/>
      <c r="N72" s="604"/>
      <c r="O72" s="605"/>
      <c r="P72" s="9"/>
      <c r="S72" s="780"/>
      <c r="T72" s="606"/>
      <c r="U72" s="607"/>
      <c r="V72" s="608"/>
      <c r="W72" s="606"/>
      <c r="X72" s="607"/>
      <c r="Y72" s="607"/>
      <c r="Z72" s="607"/>
      <c r="AA72" s="607"/>
      <c r="AB72" s="607"/>
      <c r="AC72" s="607"/>
      <c r="AD72" s="609"/>
    </row>
    <row r="73" ht="15.75" customHeight="1">
      <c r="A73" s="610"/>
      <c r="B73" s="611"/>
      <c r="C73" s="611"/>
      <c r="D73" s="611"/>
      <c r="E73" s="612"/>
      <c r="F73" s="613"/>
      <c r="G73" s="613"/>
      <c r="H73" s="613"/>
      <c r="I73" s="613"/>
      <c r="J73" s="460"/>
      <c r="K73" s="460"/>
      <c r="L73" s="460"/>
      <c r="M73" s="614"/>
      <c r="N73" s="615" t="str">
        <f>IF(COUNTA(M71:AD71)&gt;1,"You are requesting full sets for multiple colors","")</f>
        <v/>
      </c>
      <c r="O73" s="615"/>
      <c r="P73" s="615"/>
      <c r="Q73" s="616"/>
      <c r="R73" s="616"/>
      <c r="S73" s="616"/>
      <c r="T73" s="616"/>
      <c r="U73" s="616"/>
      <c r="V73" s="616"/>
      <c r="W73" s="616"/>
      <c r="X73" s="616"/>
      <c r="Y73" s="616"/>
      <c r="Z73" s="616"/>
      <c r="AA73" s="616"/>
      <c r="AB73" s="616"/>
      <c r="AC73" s="616"/>
      <c r="AD73" s="617"/>
    </row>
    <row r="74" ht="15.75" customHeight="1">
      <c r="A74" s="805" t="s">
        <v>322</v>
      </c>
      <c r="B74" s="2"/>
      <c r="C74" s="2"/>
      <c r="D74" s="2"/>
      <c r="E74" s="2"/>
      <c r="F74" s="2"/>
      <c r="G74" s="2"/>
      <c r="H74" s="2"/>
      <c r="I74" s="2"/>
      <c r="J74" s="2"/>
      <c r="K74" s="2"/>
      <c r="L74" s="2"/>
      <c r="M74" s="806" t="s">
        <v>323</v>
      </c>
      <c r="N74" s="2"/>
      <c r="O74" s="2"/>
      <c r="P74" s="2"/>
      <c r="Q74" s="2"/>
      <c r="R74" s="2"/>
      <c r="S74" s="2"/>
      <c r="T74" s="2"/>
      <c r="U74" s="2"/>
      <c r="V74" s="2"/>
      <c r="W74" s="2"/>
      <c r="X74" s="2"/>
      <c r="Y74" s="2"/>
      <c r="Z74" s="2"/>
      <c r="AA74" s="2"/>
      <c r="AB74" s="2"/>
      <c r="AC74" s="2"/>
      <c r="AD74" s="2"/>
    </row>
    <row r="75" ht="15.75" customHeight="1">
      <c r="A75" s="807"/>
      <c r="L75" s="2"/>
      <c r="M75" s="2"/>
    </row>
    <row r="76" ht="15.75" customHeight="1">
      <c r="L76" s="2"/>
    </row>
    <row r="77" ht="15.75" customHeight="1">
      <c r="L77" s="2"/>
    </row>
    <row r="78" ht="15.75" customHeight="1">
      <c r="L78" s="2"/>
    </row>
    <row r="79" ht="15.75" customHeight="1">
      <c r="L79" s="2"/>
    </row>
    <row r="80" ht="15.75" customHeight="1">
      <c r="L80" s="2"/>
    </row>
    <row r="81" ht="15.75" customHeight="1">
      <c r="L81" s="2"/>
    </row>
    <row r="82" ht="15.75" customHeight="1">
      <c r="L82" s="2"/>
    </row>
    <row r="83" ht="15.75" customHeight="1">
      <c r="L83" s="2"/>
    </row>
    <row r="84" ht="15.75" customHeight="1">
      <c r="L84" s="2"/>
    </row>
    <row r="85" ht="15.75" customHeight="1">
      <c r="L85" s="2"/>
    </row>
    <row r="86" ht="15.75" customHeight="1">
      <c r="L86" s="2"/>
    </row>
    <row r="87" ht="15.75" customHeight="1">
      <c r="L87" s="2"/>
    </row>
    <row r="88" ht="15.75" customHeight="1">
      <c r="L88" s="2"/>
    </row>
    <row r="89" ht="15.75" customHeight="1">
      <c r="L89" s="2"/>
    </row>
    <row r="90" ht="15.75" customHeight="1">
      <c r="L90" s="2"/>
    </row>
    <row r="91" ht="15.75" customHeight="1">
      <c r="L91" s="2"/>
    </row>
    <row r="92" ht="15.75" customHeight="1">
      <c r="L92" s="2"/>
    </row>
    <row r="93" ht="15.75" customHeight="1">
      <c r="L93" s="2"/>
    </row>
    <row r="94" ht="15.75" customHeight="1">
      <c r="L94" s="2"/>
    </row>
    <row r="95" ht="15.75" customHeight="1">
      <c r="L95" s="2"/>
    </row>
    <row r="96" ht="15.75" customHeight="1">
      <c r="L96" s="2"/>
    </row>
    <row r="97" ht="15.75" customHeight="1">
      <c r="L97" s="2"/>
    </row>
    <row r="98" ht="15.75" customHeight="1">
      <c r="L98" s="2"/>
    </row>
    <row r="99" ht="15.75" customHeight="1">
      <c r="L99" s="2"/>
    </row>
    <row r="100" ht="15.75" customHeight="1">
      <c r="L100" s="2"/>
    </row>
    <row r="101" ht="15.75" customHeight="1">
      <c r="L101" s="2"/>
    </row>
    <row r="102" ht="15.75" customHeight="1">
      <c r="L102" s="2"/>
    </row>
    <row r="103" ht="7.5" customHeight="1">
      <c r="L103" s="2"/>
    </row>
    <row r="104" ht="15.75" customHeight="1">
      <c r="L104" s="2"/>
    </row>
    <row r="105" ht="15.75" customHeight="1">
      <c r="L105" s="2"/>
    </row>
    <row r="106" ht="15.75" customHeight="1">
      <c r="L106" s="2"/>
    </row>
    <row r="107" ht="15.7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ht="15.7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ht="15.7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ht="15.7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ht="15.7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ht="15.7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ht="15.7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ht="15.7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ht="15.7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ht="15.7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ht="15.7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ht="15.7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ht="15.7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ht="15.7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ht="15.7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ht="15.7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ht="15.7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ht="15.7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ht="15.7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ht="15.7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ht="15.7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ht="15.7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ht="15.7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ht="15.7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ht="15.7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ht="15.7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ht="15.7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ht="15.7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ht="15.7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ht="15.7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ht="15.7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ht="15.7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ht="15.7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ht="15.7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ht="15.7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ht="15.7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ht="15.7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ht="15.7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ht="15.7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ht="15.7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ht="15.7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ht="15.7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ht="15.7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ht="15.7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ht="15.7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ht="15.7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ht="15.7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ht="15.7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ht="15.7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ht="15.7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ht="15.7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ht="15.7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ht="15.7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ht="15.7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ht="15.7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ht="15.7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ht="15.7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ht="15.7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ht="15.7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ht="15.7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ht="15.7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ht="15.7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ht="15.7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ht="15.7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ht="15.7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ht="15.7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ht="15.7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ht="15.7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row r="175" ht="15.75" customHeight="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row>
    <row r="176" ht="15.75" customHeight="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row>
    <row r="177" ht="15.75" customHeight="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row>
    <row r="178" ht="15.75" customHeight="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row>
    <row r="179" ht="15.75" customHeight="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row>
    <row r="180" ht="15.75" customHeight="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row>
    <row r="181" ht="15.75" customHeight="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row>
    <row r="182" ht="15.75" customHeight="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row>
    <row r="183" ht="15.75" customHeight="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row>
    <row r="184" ht="15.75" customHeight="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row>
    <row r="185" ht="15.75" customHeight="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row>
    <row r="186" ht="15.75" customHeight="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row>
    <row r="187" ht="15.75" customHeight="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row>
    <row r="188" ht="15.75" customHeight="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row>
    <row r="189" ht="15.75" customHeight="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row>
    <row r="190" ht="15.75" customHeight="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row>
    <row r="191" ht="15.75" customHeight="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row>
    <row r="192" ht="15.75" customHeight="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row>
    <row r="193" ht="15.75" customHeight="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row>
    <row r="194" ht="15.75" customHeight="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row>
    <row r="195" ht="15.75" customHeight="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row>
    <row r="196" ht="15.75" customHeight="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row>
    <row r="197" ht="15.75" customHeight="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row>
    <row r="198" ht="15.75" customHeight="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row>
    <row r="199" ht="15.75" customHeight="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row>
    <row r="200" ht="15.75" customHeight="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row>
    <row r="201" ht="15.75" customHeight="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row>
    <row r="202" ht="15.75" customHeight="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row>
    <row r="203" ht="15.75"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row>
    <row r="204" ht="15.75" customHeight="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row>
    <row r="205" ht="15.75" customHeight="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row>
    <row r="206" ht="15.75" customHeight="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row>
    <row r="207" ht="15.75" customHeight="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row>
    <row r="208" ht="15.75" customHeight="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row>
    <row r="209" ht="15.75" customHeight="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row>
    <row r="210" ht="15.75" customHeight="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row>
    <row r="211" ht="15.75" customHeight="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row>
    <row r="212" ht="15.75" customHeight="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row>
    <row r="213" ht="15.75" customHeight="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row>
    <row r="214" ht="15.75" customHeight="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ht="15.75" customHeight="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ht="15.75" customHeight="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ht="15.75" customHeight="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ht="15.75" customHeight="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ht="15.75" customHeight="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ht="15.75" customHeight="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ht="15.75" customHeight="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ht="15.75" customHeight="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ht="15.75" customHeight="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ht="15.75" customHeight="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ht="15.75" customHeight="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ht="15.75" customHeight="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ht="15.75" customHeight="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ht="15.75" customHeight="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ht="15.75" customHeight="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ht="15.75" customHeight="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ht="15.75" customHeight="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ht="15.75" customHeight="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ht="15.75" customHeight="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ht="15.75" customHeight="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ht="15.75" customHeight="1">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ht="15.75" customHeight="1">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ht="15.75" customHeight="1">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ht="15.75" customHeight="1">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ht="15.75" customHeight="1">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ht="15.75" customHeight="1">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ht="15.75" customHeight="1">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ht="15.75" customHeight="1">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ht="15.75" customHeight="1">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ht="15.75" customHeight="1">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ht="15.75" customHeight="1">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ht="15.75" customHeight="1">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ht="15.75" customHeight="1">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ht="15.75" customHeight="1">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ht="15.75" customHeight="1">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ht="15.75" customHeight="1">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ht="15.75" customHeight="1">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ht="15.75" customHeight="1">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ht="15.75" customHeight="1">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ht="15.75" customHeight="1">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ht="15.75" customHeight="1">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8">
    <mergeCell ref="A72:D73"/>
    <mergeCell ref="A75:K106"/>
    <mergeCell ref="M75:AD106"/>
    <mergeCell ref="Q1:T1"/>
    <mergeCell ref="Q2:T2"/>
    <mergeCell ref="A68:D69"/>
    <mergeCell ref="O68:P68"/>
    <mergeCell ref="O72:P72"/>
  </mergeCells>
  <printOptions/>
  <pageMargins bottom="0.25" footer="0.0" header="0.0" left="0.2" right="0.2" top="0.25"/>
  <pageSetup fitToHeight="0" paperSize="5" orientation="landscape"/>
  <headerFooter>
    <oddHeader>&amp;RJuly 4, 2023 International Distributor-EURO</oddHeader>
    <oddFooter>&amp;Cp &amp;P/</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7.88"/>
    <col customWidth="1" min="2" max="2" width="12.63"/>
    <col customWidth="1" min="3" max="26" width="8.63"/>
  </cols>
  <sheetData>
    <row r="1" ht="12.0" customHeight="1">
      <c r="A1" s="458" t="s">
        <v>324</v>
      </c>
      <c r="B1" s="808" t="s">
        <v>325</v>
      </c>
      <c r="C1" s="809"/>
      <c r="D1" s="809"/>
      <c r="E1" s="809"/>
      <c r="F1" s="809"/>
      <c r="G1" s="810"/>
    </row>
    <row r="2" ht="12.0" customHeight="1">
      <c r="A2" s="458" t="s">
        <v>326</v>
      </c>
      <c r="B2" s="811">
        <v>44996.0</v>
      </c>
    </row>
    <row r="3" ht="12.0" customHeight="1">
      <c r="A3" s="458" t="s">
        <v>327</v>
      </c>
      <c r="B3" s="812">
        <v>0.94</v>
      </c>
    </row>
    <row r="4" ht="12.0" customHeight="1">
      <c r="A4" s="458" t="s">
        <v>328</v>
      </c>
      <c r="B4" s="812">
        <v>81.0</v>
      </c>
    </row>
    <row r="5" ht="12.0" customHeight="1">
      <c r="A5" s="458" t="s">
        <v>329</v>
      </c>
      <c r="B5" s="813">
        <f>SUM(B2,B4)</f>
        <v>45077</v>
      </c>
      <c r="C5" s="508" t="s">
        <v>330</v>
      </c>
    </row>
    <row r="6" ht="12.0" customHeight="1">
      <c r="A6" s="458" t="s">
        <v>331</v>
      </c>
      <c r="B6" s="814">
        <v>11000.0</v>
      </c>
    </row>
    <row r="7" ht="12.0" customHeight="1">
      <c r="A7" s="458" t="s">
        <v>332</v>
      </c>
      <c r="B7" s="815">
        <f>ROUND(B6*B3,2)</f>
        <v>10340</v>
      </c>
      <c r="C7" s="508" t="s">
        <v>333</v>
      </c>
    </row>
    <row r="8" ht="12.0" customHeight="1">
      <c r="B8" s="43"/>
    </row>
    <row r="9" ht="12.0" customHeight="1">
      <c r="B9" s="43"/>
    </row>
    <row r="10" ht="12.0" customHeight="1">
      <c r="B10" s="43"/>
    </row>
    <row r="11" ht="12.0" customHeight="1">
      <c r="B11" s="43"/>
    </row>
    <row r="12" ht="12.0" customHeight="1">
      <c r="B12" s="43"/>
    </row>
    <row r="13" ht="12.0" customHeight="1">
      <c r="B13" s="43"/>
    </row>
    <row r="14" ht="12.0" customHeight="1">
      <c r="B14" s="43"/>
    </row>
    <row r="15" ht="12.0" customHeight="1">
      <c r="B15" s="43"/>
    </row>
    <row r="16" ht="12.0" customHeight="1">
      <c r="B16" s="43"/>
    </row>
    <row r="17" ht="12.0" customHeight="1">
      <c r="B17" s="43"/>
    </row>
    <row r="18" ht="12.0" customHeight="1">
      <c r="B18" s="43"/>
    </row>
    <row r="19" ht="12.0" customHeight="1">
      <c r="B19" s="43"/>
    </row>
    <row r="20" ht="12.0" customHeight="1">
      <c r="B20" s="43"/>
    </row>
    <row r="21" ht="12.0" customHeight="1">
      <c r="B21" s="43"/>
    </row>
    <row r="22" ht="12.0" customHeight="1">
      <c r="B22" s="43"/>
    </row>
    <row r="23" ht="12.0" customHeight="1">
      <c r="B23" s="43"/>
    </row>
    <row r="24" ht="12.0" customHeight="1">
      <c r="B24" s="43"/>
    </row>
    <row r="25" ht="12.0" customHeight="1">
      <c r="B25" s="43"/>
    </row>
    <row r="26" ht="12.0" customHeight="1">
      <c r="B26" s="43"/>
    </row>
    <row r="27" ht="12.0" customHeight="1">
      <c r="B27" s="43"/>
    </row>
    <row r="28" ht="12.0" customHeight="1">
      <c r="B28" s="43"/>
    </row>
    <row r="29" ht="12.0" customHeight="1">
      <c r="B29" s="43"/>
    </row>
    <row r="30" ht="12.0" customHeight="1">
      <c r="B30" s="43"/>
    </row>
    <row r="31" ht="12.0" customHeight="1">
      <c r="B31" s="43"/>
    </row>
    <row r="32" ht="12.0" customHeight="1">
      <c r="B32" s="43"/>
    </row>
    <row r="33" ht="12.0" customHeight="1">
      <c r="B33" s="43"/>
    </row>
    <row r="34" ht="12.0" customHeight="1">
      <c r="B34" s="43"/>
    </row>
    <row r="35" ht="12.0" customHeight="1">
      <c r="B35" s="43"/>
    </row>
    <row r="36" ht="12.0" customHeight="1">
      <c r="B36" s="43"/>
    </row>
    <row r="37" ht="12.0" customHeight="1">
      <c r="B37" s="43"/>
    </row>
    <row r="38" ht="12.0" customHeight="1">
      <c r="B38" s="43"/>
    </row>
    <row r="39" ht="12.0" customHeight="1">
      <c r="B39" s="43"/>
    </row>
    <row r="40" ht="12.0" customHeight="1">
      <c r="B40" s="43"/>
    </row>
    <row r="41" ht="12.0" customHeight="1">
      <c r="B41" s="43"/>
    </row>
    <row r="42" ht="12.0" customHeight="1">
      <c r="B42" s="43"/>
    </row>
    <row r="43" ht="12.0" customHeight="1">
      <c r="B43" s="43"/>
    </row>
    <row r="44" ht="12.0" customHeight="1">
      <c r="B44" s="43"/>
    </row>
    <row r="45" ht="12.0" customHeight="1">
      <c r="B45" s="43"/>
    </row>
    <row r="46" ht="12.0" customHeight="1">
      <c r="B46" s="43"/>
    </row>
    <row r="47" ht="12.0" customHeight="1">
      <c r="B47" s="43"/>
    </row>
    <row r="48" ht="12.0" customHeight="1">
      <c r="B48" s="43"/>
    </row>
    <row r="49" ht="12.0" customHeight="1">
      <c r="B49" s="43"/>
    </row>
    <row r="50" ht="12.0" customHeight="1">
      <c r="B50" s="43"/>
    </row>
    <row r="51" ht="12.0" customHeight="1">
      <c r="B51" s="43"/>
    </row>
    <row r="52" ht="12.0" customHeight="1">
      <c r="B52" s="43"/>
    </row>
    <row r="53" ht="12.0" customHeight="1">
      <c r="B53" s="43"/>
    </row>
    <row r="54" ht="12.0" customHeight="1">
      <c r="B54" s="43"/>
    </row>
    <row r="55" ht="12.0" customHeight="1">
      <c r="B55" s="43"/>
    </row>
    <row r="56" ht="12.0" customHeight="1">
      <c r="B56" s="43"/>
    </row>
    <row r="57" ht="12.0" customHeight="1">
      <c r="B57" s="43"/>
    </row>
    <row r="58" ht="12.0" customHeight="1">
      <c r="B58" s="43"/>
    </row>
    <row r="59" ht="12.0" customHeight="1">
      <c r="B59" s="43"/>
    </row>
    <row r="60" ht="12.0" customHeight="1">
      <c r="B60" s="43"/>
    </row>
    <row r="61" ht="12.0" customHeight="1">
      <c r="B61" s="43"/>
    </row>
    <row r="62" ht="12.0" customHeight="1">
      <c r="B62" s="43"/>
    </row>
    <row r="63" ht="12.0" customHeight="1">
      <c r="B63" s="43"/>
    </row>
    <row r="64" ht="12.0" customHeight="1">
      <c r="B64" s="43"/>
    </row>
    <row r="65" ht="12.0" customHeight="1">
      <c r="B65" s="43"/>
    </row>
    <row r="66" ht="12.0" customHeight="1">
      <c r="B66" s="43"/>
    </row>
    <row r="67" ht="12.0" customHeight="1">
      <c r="B67" s="43"/>
    </row>
    <row r="68" ht="12.0" customHeight="1">
      <c r="B68" s="43"/>
    </row>
    <row r="69" ht="12.0" customHeight="1">
      <c r="B69" s="43"/>
    </row>
    <row r="70" ht="12.0" customHeight="1">
      <c r="B70" s="43"/>
    </row>
    <row r="71" ht="12.0" customHeight="1">
      <c r="B71" s="43"/>
    </row>
    <row r="72" ht="12.0" customHeight="1">
      <c r="B72" s="43"/>
    </row>
    <row r="73" ht="12.0" customHeight="1">
      <c r="B73" s="43"/>
    </row>
    <row r="74" ht="12.0" customHeight="1">
      <c r="B74" s="43"/>
    </row>
    <row r="75" ht="12.0" customHeight="1">
      <c r="B75" s="43"/>
    </row>
    <row r="76" ht="12.0" customHeight="1">
      <c r="B76" s="43"/>
    </row>
    <row r="77" ht="12.0" customHeight="1">
      <c r="B77" s="43"/>
    </row>
    <row r="78" ht="12.0" customHeight="1">
      <c r="B78" s="43"/>
    </row>
    <row r="79" ht="12.0" customHeight="1">
      <c r="B79" s="43"/>
    </row>
    <row r="80" ht="12.0" customHeight="1">
      <c r="B80" s="43"/>
    </row>
    <row r="81" ht="12.0" customHeight="1">
      <c r="B81" s="43"/>
    </row>
    <row r="82" ht="12.0" customHeight="1">
      <c r="B82" s="43"/>
    </row>
    <row r="83" ht="12.0" customHeight="1">
      <c r="B83" s="43"/>
    </row>
    <row r="84" ht="12.0" customHeight="1">
      <c r="B84" s="43"/>
    </row>
    <row r="85" ht="12.0" customHeight="1">
      <c r="B85" s="43"/>
    </row>
    <row r="86" ht="12.0" customHeight="1">
      <c r="B86" s="43"/>
    </row>
    <row r="87" ht="12.0" customHeight="1">
      <c r="B87" s="43"/>
    </row>
    <row r="88" ht="12.0" customHeight="1">
      <c r="B88" s="43"/>
    </row>
    <row r="89" ht="12.0" customHeight="1">
      <c r="B89" s="43"/>
    </row>
    <row r="90" ht="12.0" customHeight="1">
      <c r="B90" s="43"/>
    </row>
    <row r="91" ht="12.0" customHeight="1">
      <c r="B91" s="43"/>
    </row>
    <row r="92" ht="12.0" customHeight="1">
      <c r="B92" s="43"/>
    </row>
    <row r="93" ht="12.0" customHeight="1">
      <c r="B93" s="43"/>
    </row>
    <row r="94" ht="12.0" customHeight="1">
      <c r="B94" s="43"/>
    </row>
    <row r="95" ht="12.0" customHeight="1">
      <c r="B95" s="43"/>
    </row>
    <row r="96" ht="12.0" customHeight="1">
      <c r="B96" s="43"/>
    </row>
    <row r="97" ht="12.0" customHeight="1">
      <c r="B97" s="43"/>
    </row>
    <row r="98" ht="12.0" customHeight="1">
      <c r="B98" s="43"/>
    </row>
    <row r="99" ht="12.0" customHeight="1">
      <c r="B99" s="43"/>
    </row>
    <row r="100" ht="12.0" customHeight="1">
      <c r="B100" s="43"/>
    </row>
    <row r="101" ht="12.0" customHeight="1">
      <c r="B101" s="43"/>
    </row>
    <row r="102" ht="12.0" customHeight="1">
      <c r="B102" s="43"/>
    </row>
    <row r="103" ht="12.0" customHeight="1">
      <c r="B103" s="43"/>
    </row>
    <row r="104" ht="12.0" customHeight="1">
      <c r="B104" s="43"/>
    </row>
    <row r="105" ht="12.0" customHeight="1">
      <c r="B105" s="43"/>
    </row>
    <row r="106" ht="12.0" customHeight="1">
      <c r="B106" s="43"/>
    </row>
    <row r="107" ht="12.0" customHeight="1">
      <c r="B107" s="43"/>
    </row>
    <row r="108" ht="12.0" customHeight="1">
      <c r="B108" s="43"/>
    </row>
    <row r="109" ht="12.0" customHeight="1">
      <c r="B109" s="43"/>
    </row>
    <row r="110" ht="12.0" customHeight="1">
      <c r="B110" s="43"/>
    </row>
    <row r="111" ht="12.0" customHeight="1">
      <c r="B111" s="43"/>
    </row>
    <row r="112" ht="12.0" customHeight="1">
      <c r="B112" s="43"/>
    </row>
    <row r="113" ht="12.0" customHeight="1">
      <c r="B113" s="43"/>
    </row>
    <row r="114" ht="12.0" customHeight="1">
      <c r="B114" s="43"/>
    </row>
    <row r="115" ht="12.0" customHeight="1">
      <c r="B115" s="43"/>
    </row>
    <row r="116" ht="12.0" customHeight="1">
      <c r="B116" s="43"/>
    </row>
    <row r="117" ht="12.0" customHeight="1">
      <c r="B117" s="43"/>
    </row>
    <row r="118" ht="12.0" customHeight="1">
      <c r="B118" s="43"/>
    </row>
    <row r="119" ht="12.0" customHeight="1">
      <c r="B119" s="43"/>
    </row>
    <row r="120" ht="12.0" customHeight="1">
      <c r="B120" s="43"/>
    </row>
    <row r="121" ht="12.0" customHeight="1">
      <c r="B121" s="43"/>
    </row>
    <row r="122" ht="12.0" customHeight="1">
      <c r="B122" s="43"/>
    </row>
    <row r="123" ht="12.0" customHeight="1">
      <c r="B123" s="43"/>
    </row>
    <row r="124" ht="12.0" customHeight="1">
      <c r="B124" s="43"/>
    </row>
    <row r="125" ht="12.0" customHeight="1">
      <c r="B125" s="43"/>
    </row>
    <row r="126" ht="12.0" customHeight="1">
      <c r="B126" s="43"/>
    </row>
    <row r="127" ht="12.0" customHeight="1">
      <c r="B127" s="43"/>
    </row>
    <row r="128" ht="12.0" customHeight="1">
      <c r="B128" s="43"/>
    </row>
    <row r="129" ht="12.0" customHeight="1">
      <c r="B129" s="43"/>
    </row>
    <row r="130" ht="12.0" customHeight="1">
      <c r="B130" s="43"/>
    </row>
    <row r="131" ht="12.0" customHeight="1">
      <c r="B131" s="43"/>
    </row>
    <row r="132" ht="12.0" customHeight="1">
      <c r="B132" s="43"/>
    </row>
    <row r="133" ht="12.0" customHeight="1">
      <c r="B133" s="43"/>
    </row>
    <row r="134" ht="12.0" customHeight="1">
      <c r="B134" s="43"/>
    </row>
    <row r="135" ht="12.0" customHeight="1">
      <c r="B135" s="43"/>
    </row>
    <row r="136" ht="12.0" customHeight="1">
      <c r="B136" s="43"/>
    </row>
    <row r="137" ht="12.0" customHeight="1">
      <c r="B137" s="43"/>
    </row>
    <row r="138" ht="12.0" customHeight="1">
      <c r="B138" s="43"/>
    </row>
    <row r="139" ht="12.0" customHeight="1">
      <c r="B139" s="43"/>
    </row>
    <row r="140" ht="12.0" customHeight="1">
      <c r="B140" s="43"/>
    </row>
    <row r="141" ht="12.0" customHeight="1">
      <c r="B141" s="43"/>
    </row>
    <row r="142" ht="12.0" customHeight="1">
      <c r="B142" s="43"/>
    </row>
    <row r="143" ht="12.0" customHeight="1">
      <c r="B143" s="43"/>
    </row>
    <row r="144" ht="12.0" customHeight="1">
      <c r="B144" s="43"/>
    </row>
    <row r="145" ht="12.0" customHeight="1">
      <c r="B145" s="43"/>
    </row>
    <row r="146" ht="12.0" customHeight="1">
      <c r="B146" s="43"/>
    </row>
    <row r="147" ht="12.0" customHeight="1">
      <c r="B147" s="43"/>
    </row>
    <row r="148" ht="12.0" customHeight="1">
      <c r="B148" s="43"/>
    </row>
    <row r="149" ht="12.0" customHeight="1">
      <c r="B149" s="43"/>
    </row>
    <row r="150" ht="12.0" customHeight="1">
      <c r="B150" s="43"/>
    </row>
    <row r="151" ht="12.0" customHeight="1">
      <c r="B151" s="43"/>
    </row>
    <row r="152" ht="12.0" customHeight="1">
      <c r="B152" s="43"/>
    </row>
    <row r="153" ht="12.0" customHeight="1">
      <c r="B153" s="43"/>
    </row>
    <row r="154" ht="12.0" customHeight="1">
      <c r="B154" s="43"/>
    </row>
    <row r="155" ht="12.0" customHeight="1">
      <c r="B155" s="43"/>
    </row>
    <row r="156" ht="12.0" customHeight="1">
      <c r="B156" s="43"/>
    </row>
    <row r="157" ht="12.0" customHeight="1">
      <c r="B157" s="43"/>
    </row>
    <row r="158" ht="12.0" customHeight="1">
      <c r="B158" s="43"/>
    </row>
    <row r="159" ht="12.0" customHeight="1">
      <c r="B159" s="43"/>
    </row>
    <row r="160" ht="12.0" customHeight="1">
      <c r="B160" s="43"/>
    </row>
    <row r="161" ht="12.0" customHeight="1">
      <c r="B161" s="43"/>
    </row>
    <row r="162" ht="12.0" customHeight="1">
      <c r="B162" s="43"/>
    </row>
    <row r="163" ht="12.0" customHeight="1">
      <c r="B163" s="43"/>
    </row>
    <row r="164" ht="12.0" customHeight="1">
      <c r="B164" s="43"/>
    </row>
    <row r="165" ht="12.0" customHeight="1">
      <c r="B165" s="43"/>
    </row>
    <row r="166" ht="12.0" customHeight="1">
      <c r="B166" s="43"/>
    </row>
    <row r="167" ht="12.0" customHeight="1">
      <c r="B167" s="43"/>
    </row>
    <row r="168" ht="12.0" customHeight="1">
      <c r="B168" s="43"/>
    </row>
    <row r="169" ht="12.0" customHeight="1">
      <c r="B169" s="43"/>
    </row>
    <row r="170" ht="12.0" customHeight="1">
      <c r="B170" s="43"/>
    </row>
    <row r="171" ht="12.0" customHeight="1">
      <c r="B171" s="43"/>
    </row>
    <row r="172" ht="12.0" customHeight="1">
      <c r="B172" s="43"/>
    </row>
    <row r="173" ht="12.0" customHeight="1">
      <c r="B173" s="43"/>
    </row>
    <row r="174" ht="12.0" customHeight="1">
      <c r="B174" s="43"/>
    </row>
    <row r="175" ht="12.0" customHeight="1">
      <c r="B175" s="43"/>
    </row>
    <row r="176" ht="12.0" customHeight="1">
      <c r="B176" s="43"/>
    </row>
    <row r="177" ht="12.0" customHeight="1">
      <c r="B177" s="43"/>
    </row>
    <row r="178" ht="12.0" customHeight="1">
      <c r="B178" s="43"/>
    </row>
    <row r="179" ht="12.0" customHeight="1">
      <c r="B179" s="43"/>
    </row>
    <row r="180" ht="12.0" customHeight="1">
      <c r="B180" s="43"/>
    </row>
    <row r="181" ht="12.0" customHeight="1">
      <c r="B181" s="43"/>
    </row>
    <row r="182" ht="12.0" customHeight="1">
      <c r="B182" s="43"/>
    </row>
    <row r="183" ht="12.0" customHeight="1">
      <c r="B183" s="43"/>
    </row>
    <row r="184" ht="12.0" customHeight="1">
      <c r="B184" s="43"/>
    </row>
    <row r="185" ht="12.0" customHeight="1">
      <c r="B185" s="43"/>
    </row>
    <row r="186" ht="12.0" customHeight="1">
      <c r="B186" s="43"/>
    </row>
    <row r="187" ht="12.0" customHeight="1">
      <c r="B187" s="43"/>
    </row>
    <row r="188" ht="12.0" customHeight="1">
      <c r="B188" s="43"/>
    </row>
    <row r="189" ht="12.0" customHeight="1">
      <c r="B189" s="43"/>
    </row>
    <row r="190" ht="12.0" customHeight="1">
      <c r="B190" s="43"/>
    </row>
    <row r="191" ht="12.0" customHeight="1">
      <c r="B191" s="43"/>
    </row>
    <row r="192" ht="12.0" customHeight="1">
      <c r="B192" s="43"/>
    </row>
    <row r="193" ht="12.0" customHeight="1">
      <c r="B193" s="43"/>
    </row>
    <row r="194" ht="12.0" customHeight="1">
      <c r="B194" s="43"/>
    </row>
    <row r="195" ht="12.0" customHeight="1">
      <c r="B195" s="43"/>
    </row>
    <row r="196" ht="12.0" customHeight="1">
      <c r="B196" s="43"/>
    </row>
    <row r="197" ht="12.0" customHeight="1">
      <c r="B197" s="43"/>
    </row>
    <row r="198" ht="12.0" customHeight="1">
      <c r="B198" s="43"/>
    </row>
    <row r="199" ht="12.0" customHeight="1">
      <c r="B199" s="43"/>
    </row>
    <row r="200" ht="12.0" customHeight="1">
      <c r="B200" s="43"/>
    </row>
    <row r="201" ht="12.0" customHeight="1">
      <c r="B201" s="43"/>
    </row>
    <row r="202" ht="12.0" customHeight="1">
      <c r="B202" s="43"/>
    </row>
    <row r="203" ht="12.0" customHeight="1">
      <c r="B203" s="43"/>
    </row>
    <row r="204" ht="12.0" customHeight="1">
      <c r="B204" s="43"/>
    </row>
    <row r="205" ht="12.0" customHeight="1">
      <c r="B205" s="43"/>
    </row>
    <row r="206" ht="12.0" customHeight="1">
      <c r="B206" s="43"/>
    </row>
    <row r="207" ht="12.0" customHeight="1">
      <c r="B207" s="43"/>
    </row>
    <row r="208" ht="12.0" customHeight="1">
      <c r="B208" s="43"/>
    </row>
    <row r="209" ht="12.0" customHeight="1">
      <c r="B209" s="43"/>
    </row>
    <row r="210" ht="12.0" customHeight="1">
      <c r="B210" s="43"/>
    </row>
    <row r="211" ht="12.0" customHeight="1">
      <c r="B211" s="43"/>
    </row>
    <row r="212" ht="12.0" customHeight="1">
      <c r="B212" s="43"/>
    </row>
    <row r="213" ht="12.0" customHeight="1">
      <c r="B213" s="43"/>
    </row>
    <row r="214" ht="12.0" customHeight="1">
      <c r="B214" s="43"/>
    </row>
    <row r="215" ht="12.0" customHeight="1">
      <c r="B215" s="43"/>
    </row>
    <row r="216" ht="12.0" customHeight="1">
      <c r="B216" s="43"/>
    </row>
    <row r="217" ht="12.0" customHeight="1">
      <c r="B217" s="43"/>
    </row>
    <row r="218" ht="12.0" customHeight="1">
      <c r="B218" s="43"/>
    </row>
    <row r="219" ht="12.0" customHeight="1">
      <c r="B219" s="43"/>
    </row>
    <row r="220" ht="12.0" customHeight="1">
      <c r="B220" s="43"/>
    </row>
    <row r="221" ht="12.0" customHeight="1">
      <c r="B221" s="43"/>
    </row>
    <row r="222" ht="12.0" customHeight="1">
      <c r="B222" s="43"/>
    </row>
    <row r="223" ht="12.0" customHeight="1">
      <c r="B223" s="43"/>
    </row>
    <row r="224" ht="12.0" customHeight="1">
      <c r="B224" s="43"/>
    </row>
    <row r="225" ht="12.0" customHeight="1">
      <c r="B225" s="43"/>
    </row>
    <row r="226" ht="12.0" customHeight="1">
      <c r="B226" s="43"/>
    </row>
    <row r="227" ht="12.0" customHeight="1">
      <c r="B227" s="43"/>
    </row>
    <row r="228" ht="12.0" customHeight="1">
      <c r="B228" s="43"/>
    </row>
    <row r="229" ht="12.0" customHeight="1">
      <c r="B229" s="43"/>
    </row>
    <row r="230" ht="12.0" customHeight="1">
      <c r="B230" s="43"/>
    </row>
    <row r="231" ht="12.0" customHeight="1">
      <c r="B231" s="43"/>
    </row>
    <row r="232" ht="12.0" customHeight="1">
      <c r="B232" s="43"/>
    </row>
    <row r="233" ht="12.0" customHeight="1">
      <c r="B233" s="43"/>
    </row>
    <row r="234" ht="12.0" customHeight="1">
      <c r="B234" s="43"/>
    </row>
    <row r="235" ht="12.0" customHeight="1">
      <c r="B235" s="43"/>
    </row>
    <row r="236" ht="12.0" customHeight="1">
      <c r="B236" s="43"/>
    </row>
    <row r="237" ht="12.0" customHeight="1">
      <c r="B237" s="43"/>
    </row>
    <row r="238" ht="12.0" customHeight="1">
      <c r="B238" s="43"/>
    </row>
    <row r="239" ht="12.0" customHeight="1">
      <c r="B239" s="43"/>
    </row>
    <row r="240" ht="12.0" customHeight="1">
      <c r="B240" s="43"/>
    </row>
    <row r="241" ht="12.0" customHeight="1">
      <c r="B241" s="43"/>
    </row>
    <row r="242" ht="12.0" customHeight="1">
      <c r="B242" s="43"/>
    </row>
    <row r="243" ht="12.0" customHeight="1">
      <c r="B243" s="43"/>
    </row>
    <row r="244" ht="12.0" customHeight="1">
      <c r="B244" s="43"/>
    </row>
    <row r="245" ht="12.0" customHeight="1">
      <c r="B245" s="43"/>
    </row>
    <row r="246" ht="12.0" customHeight="1">
      <c r="B246" s="43"/>
    </row>
    <row r="247" ht="12.0" customHeight="1">
      <c r="B247" s="43"/>
    </row>
    <row r="248" ht="12.0" customHeight="1">
      <c r="B248" s="43"/>
    </row>
    <row r="249" ht="12.0" customHeight="1">
      <c r="B249" s="43"/>
    </row>
    <row r="250" ht="12.0" customHeight="1">
      <c r="B250" s="43"/>
    </row>
    <row r="251" ht="12.0" customHeight="1">
      <c r="B251" s="43"/>
    </row>
    <row r="252" ht="12.0" customHeight="1">
      <c r="B252" s="43"/>
    </row>
    <row r="253" ht="12.0" customHeight="1">
      <c r="B253" s="43"/>
    </row>
    <row r="254" ht="12.0" customHeight="1">
      <c r="B254" s="43"/>
    </row>
    <row r="255" ht="12.0" customHeight="1">
      <c r="B255" s="43"/>
    </row>
    <row r="256" ht="12.0" customHeight="1">
      <c r="B256" s="43"/>
    </row>
    <row r="257" ht="12.0" customHeight="1">
      <c r="B257" s="43"/>
    </row>
    <row r="258" ht="12.0" customHeight="1">
      <c r="B258" s="43"/>
    </row>
    <row r="259" ht="12.0" customHeight="1">
      <c r="B259" s="43"/>
    </row>
    <row r="260" ht="12.0" customHeight="1">
      <c r="B260" s="43"/>
    </row>
    <row r="261" ht="12.0" customHeight="1">
      <c r="B261" s="43"/>
    </row>
    <row r="262" ht="12.0" customHeight="1">
      <c r="B262" s="43"/>
    </row>
    <row r="263" ht="12.0" customHeight="1">
      <c r="B263" s="43"/>
    </row>
    <row r="264" ht="12.0" customHeight="1">
      <c r="B264" s="43"/>
    </row>
    <row r="265" ht="12.0" customHeight="1">
      <c r="B265" s="43"/>
    </row>
    <row r="266" ht="12.0" customHeight="1">
      <c r="B266" s="43"/>
    </row>
    <row r="267" ht="12.0" customHeight="1">
      <c r="B267" s="43"/>
    </row>
    <row r="268" ht="12.0" customHeight="1">
      <c r="B268" s="43"/>
    </row>
    <row r="269" ht="12.0" customHeight="1">
      <c r="B269" s="43"/>
    </row>
    <row r="270" ht="12.0" customHeight="1">
      <c r="B270" s="43"/>
    </row>
    <row r="271" ht="12.0" customHeight="1">
      <c r="B271" s="43"/>
    </row>
    <row r="272" ht="12.0" customHeight="1">
      <c r="B272" s="43"/>
    </row>
    <row r="273" ht="12.0" customHeight="1">
      <c r="B273" s="43"/>
    </row>
    <row r="274" ht="12.0" customHeight="1">
      <c r="B274" s="43"/>
    </row>
    <row r="275" ht="12.0" customHeight="1">
      <c r="B275" s="43"/>
    </row>
    <row r="276" ht="12.0" customHeight="1">
      <c r="B276" s="43"/>
    </row>
    <row r="277" ht="12.0" customHeight="1">
      <c r="B277" s="43"/>
    </row>
    <row r="278" ht="12.0" customHeight="1">
      <c r="B278" s="43"/>
    </row>
    <row r="279" ht="12.0" customHeight="1">
      <c r="B279" s="43"/>
    </row>
    <row r="280" ht="12.0" customHeight="1">
      <c r="B280" s="43"/>
    </row>
    <row r="281" ht="12.0" customHeight="1">
      <c r="B281" s="43"/>
    </row>
    <row r="282" ht="12.0" customHeight="1">
      <c r="B282" s="43"/>
    </row>
    <row r="283" ht="12.0" customHeight="1">
      <c r="B283" s="43"/>
    </row>
    <row r="284" ht="12.0" customHeight="1">
      <c r="B284" s="43"/>
    </row>
    <row r="285" ht="12.0" customHeight="1">
      <c r="B285" s="43"/>
    </row>
    <row r="286" ht="12.0" customHeight="1">
      <c r="B286" s="43"/>
    </row>
    <row r="287" ht="12.0" customHeight="1">
      <c r="B287" s="43"/>
    </row>
    <row r="288" ht="12.0" customHeight="1">
      <c r="B288" s="43"/>
    </row>
    <row r="289" ht="12.0" customHeight="1">
      <c r="B289" s="43"/>
    </row>
    <row r="290" ht="12.0" customHeight="1">
      <c r="B290" s="43"/>
    </row>
    <row r="291" ht="12.0" customHeight="1">
      <c r="B291" s="43"/>
    </row>
    <row r="292" ht="12.0" customHeight="1">
      <c r="B292" s="43"/>
    </row>
    <row r="293" ht="12.0" customHeight="1">
      <c r="B293" s="43"/>
    </row>
    <row r="294" ht="12.0" customHeight="1">
      <c r="B294" s="43"/>
    </row>
    <row r="295" ht="12.0" customHeight="1">
      <c r="B295" s="43"/>
    </row>
    <row r="296" ht="12.0" customHeight="1">
      <c r="B296" s="43"/>
    </row>
    <row r="297" ht="12.0" customHeight="1">
      <c r="B297" s="43"/>
    </row>
    <row r="298" ht="12.0" customHeight="1">
      <c r="B298" s="43"/>
    </row>
    <row r="299" ht="12.0" customHeight="1">
      <c r="B299" s="43"/>
    </row>
    <row r="300" ht="12.0" customHeight="1">
      <c r="B300" s="43"/>
    </row>
    <row r="301" ht="12.0" customHeight="1">
      <c r="B301" s="43"/>
    </row>
    <row r="302" ht="12.0" customHeight="1">
      <c r="B302" s="43"/>
    </row>
    <row r="303" ht="12.0" customHeight="1">
      <c r="B303" s="43"/>
    </row>
    <row r="304" ht="12.0" customHeight="1">
      <c r="B304" s="43"/>
    </row>
    <row r="305" ht="12.0" customHeight="1">
      <c r="B305" s="43"/>
    </row>
    <row r="306" ht="12.0" customHeight="1">
      <c r="B306" s="43"/>
    </row>
    <row r="307" ht="12.0" customHeight="1">
      <c r="B307" s="43"/>
    </row>
    <row r="308" ht="12.0" customHeight="1">
      <c r="B308" s="43"/>
    </row>
    <row r="309" ht="12.0" customHeight="1">
      <c r="B309" s="43"/>
    </row>
    <row r="310" ht="12.0" customHeight="1">
      <c r="B310" s="43"/>
    </row>
    <row r="311" ht="12.0" customHeight="1">
      <c r="B311" s="43"/>
    </row>
    <row r="312" ht="12.0" customHeight="1">
      <c r="B312" s="43"/>
    </row>
    <row r="313" ht="12.0" customHeight="1">
      <c r="B313" s="43"/>
    </row>
    <row r="314" ht="12.0" customHeight="1">
      <c r="B314" s="43"/>
    </row>
    <row r="315" ht="12.0" customHeight="1">
      <c r="B315" s="43"/>
    </row>
    <row r="316" ht="12.0" customHeight="1">
      <c r="B316" s="43"/>
    </row>
    <row r="317" ht="12.0" customHeight="1">
      <c r="B317" s="43"/>
    </row>
    <row r="318" ht="12.0" customHeight="1">
      <c r="B318" s="43"/>
    </row>
    <row r="319" ht="12.0" customHeight="1">
      <c r="B319" s="43"/>
    </row>
    <row r="320" ht="12.0" customHeight="1">
      <c r="B320" s="43"/>
    </row>
    <row r="321" ht="12.0" customHeight="1">
      <c r="B321" s="43"/>
    </row>
    <row r="322" ht="12.0" customHeight="1">
      <c r="B322" s="43"/>
    </row>
    <row r="323" ht="12.0" customHeight="1">
      <c r="B323" s="43"/>
    </row>
    <row r="324" ht="12.0" customHeight="1">
      <c r="B324" s="43"/>
    </row>
    <row r="325" ht="12.0" customHeight="1">
      <c r="B325" s="43"/>
    </row>
    <row r="326" ht="12.0" customHeight="1">
      <c r="B326" s="43"/>
    </row>
    <row r="327" ht="12.0" customHeight="1">
      <c r="B327" s="43"/>
    </row>
    <row r="328" ht="12.0" customHeight="1">
      <c r="B328" s="43"/>
    </row>
    <row r="329" ht="12.0" customHeight="1">
      <c r="B329" s="43"/>
    </row>
    <row r="330" ht="12.0" customHeight="1">
      <c r="B330" s="43"/>
    </row>
    <row r="331" ht="12.0" customHeight="1">
      <c r="B331" s="43"/>
    </row>
    <row r="332" ht="12.0" customHeight="1">
      <c r="B332" s="43"/>
    </row>
    <row r="333" ht="12.0" customHeight="1">
      <c r="B333" s="43"/>
    </row>
    <row r="334" ht="12.0" customHeight="1">
      <c r="B334" s="43"/>
    </row>
    <row r="335" ht="12.0" customHeight="1">
      <c r="B335" s="43"/>
    </row>
    <row r="336" ht="12.0" customHeight="1">
      <c r="B336" s="43"/>
    </row>
    <row r="337" ht="12.0" customHeight="1">
      <c r="B337" s="43"/>
    </row>
    <row r="338" ht="12.0" customHeight="1">
      <c r="B338" s="43"/>
    </row>
    <row r="339" ht="12.0" customHeight="1">
      <c r="B339" s="43"/>
    </row>
    <row r="340" ht="12.0" customHeight="1">
      <c r="B340" s="43"/>
    </row>
    <row r="341" ht="12.0" customHeight="1">
      <c r="B341" s="43"/>
    </row>
    <row r="342" ht="12.0" customHeight="1">
      <c r="B342" s="43"/>
    </row>
    <row r="343" ht="12.0" customHeight="1">
      <c r="B343" s="43"/>
    </row>
    <row r="344" ht="12.0" customHeight="1">
      <c r="B344" s="43"/>
    </row>
    <row r="345" ht="12.0" customHeight="1">
      <c r="B345" s="43"/>
    </row>
    <row r="346" ht="12.0" customHeight="1">
      <c r="B346" s="43"/>
    </row>
    <row r="347" ht="12.0" customHeight="1">
      <c r="B347" s="43"/>
    </row>
    <row r="348" ht="12.0" customHeight="1">
      <c r="B348" s="43"/>
    </row>
    <row r="349" ht="12.0" customHeight="1">
      <c r="B349" s="43"/>
    </row>
    <row r="350" ht="12.0" customHeight="1">
      <c r="B350" s="43"/>
    </row>
    <row r="351" ht="12.0" customHeight="1">
      <c r="B351" s="43"/>
    </row>
    <row r="352" ht="12.0" customHeight="1">
      <c r="B352" s="43"/>
    </row>
    <row r="353" ht="12.0" customHeight="1">
      <c r="B353" s="43"/>
    </row>
    <row r="354" ht="12.0" customHeight="1">
      <c r="B354" s="43"/>
    </row>
    <row r="355" ht="12.0" customHeight="1">
      <c r="B355" s="43"/>
    </row>
    <row r="356" ht="12.0" customHeight="1">
      <c r="B356" s="43"/>
    </row>
    <row r="357" ht="12.0" customHeight="1">
      <c r="B357" s="43"/>
    </row>
    <row r="358" ht="12.0" customHeight="1">
      <c r="B358" s="43"/>
    </row>
    <row r="359" ht="12.0" customHeight="1">
      <c r="B359" s="43"/>
    </row>
    <row r="360" ht="12.0" customHeight="1">
      <c r="B360" s="43"/>
    </row>
    <row r="361" ht="12.0" customHeight="1">
      <c r="B361" s="43"/>
    </row>
    <row r="362" ht="12.0" customHeight="1">
      <c r="B362" s="43"/>
    </row>
    <row r="363" ht="12.0" customHeight="1">
      <c r="B363" s="43"/>
    </row>
    <row r="364" ht="12.0" customHeight="1">
      <c r="B364" s="43"/>
    </row>
    <row r="365" ht="12.0" customHeight="1">
      <c r="B365" s="43"/>
    </row>
    <row r="366" ht="12.0" customHeight="1">
      <c r="B366" s="43"/>
    </row>
    <row r="367" ht="12.0" customHeight="1">
      <c r="B367" s="43"/>
    </row>
    <row r="368" ht="12.0" customHeight="1">
      <c r="B368" s="43"/>
    </row>
    <row r="369" ht="12.0" customHeight="1">
      <c r="B369" s="43"/>
    </row>
    <row r="370" ht="12.0" customHeight="1">
      <c r="B370" s="43"/>
    </row>
    <row r="371" ht="12.0" customHeight="1">
      <c r="B371" s="43"/>
    </row>
    <row r="372" ht="12.0" customHeight="1">
      <c r="B372" s="43"/>
    </row>
    <row r="373" ht="12.0" customHeight="1">
      <c r="B373" s="43"/>
    </row>
    <row r="374" ht="12.0" customHeight="1">
      <c r="B374" s="43"/>
    </row>
    <row r="375" ht="12.0" customHeight="1">
      <c r="B375" s="43"/>
    </row>
    <row r="376" ht="12.0" customHeight="1">
      <c r="B376" s="43"/>
    </row>
    <row r="377" ht="12.0" customHeight="1">
      <c r="B377" s="43"/>
    </row>
    <row r="378" ht="12.0" customHeight="1">
      <c r="B378" s="43"/>
    </row>
    <row r="379" ht="12.0" customHeight="1">
      <c r="B379" s="43"/>
    </row>
    <row r="380" ht="12.0" customHeight="1">
      <c r="B380" s="43"/>
    </row>
    <row r="381" ht="12.0" customHeight="1">
      <c r="B381" s="43"/>
    </row>
    <row r="382" ht="12.0" customHeight="1">
      <c r="B382" s="43"/>
    </row>
    <row r="383" ht="12.0" customHeight="1">
      <c r="B383" s="43"/>
    </row>
    <row r="384" ht="12.0" customHeight="1">
      <c r="B384" s="43"/>
    </row>
    <row r="385" ht="12.0" customHeight="1">
      <c r="B385" s="43"/>
    </row>
    <row r="386" ht="12.0" customHeight="1">
      <c r="B386" s="43"/>
    </row>
    <row r="387" ht="12.0" customHeight="1">
      <c r="B387" s="43"/>
    </row>
    <row r="388" ht="12.0" customHeight="1">
      <c r="B388" s="43"/>
    </row>
    <row r="389" ht="12.0" customHeight="1">
      <c r="B389" s="43"/>
    </row>
    <row r="390" ht="12.0" customHeight="1">
      <c r="B390" s="43"/>
    </row>
    <row r="391" ht="12.0" customHeight="1">
      <c r="B391" s="43"/>
    </row>
    <row r="392" ht="12.0" customHeight="1">
      <c r="B392" s="43"/>
    </row>
    <row r="393" ht="12.0" customHeight="1">
      <c r="B393" s="43"/>
    </row>
    <row r="394" ht="12.0" customHeight="1">
      <c r="B394" s="43"/>
    </row>
    <row r="395" ht="12.0" customHeight="1">
      <c r="B395" s="43"/>
    </row>
    <row r="396" ht="12.0" customHeight="1">
      <c r="B396" s="43"/>
    </row>
    <row r="397" ht="12.0" customHeight="1">
      <c r="B397" s="43"/>
    </row>
    <row r="398" ht="12.0" customHeight="1">
      <c r="B398" s="43"/>
    </row>
    <row r="399" ht="12.0" customHeight="1">
      <c r="B399" s="43"/>
    </row>
    <row r="400" ht="12.0" customHeight="1">
      <c r="B400" s="43"/>
    </row>
    <row r="401" ht="12.0" customHeight="1">
      <c r="B401" s="43"/>
    </row>
    <row r="402" ht="12.0" customHeight="1">
      <c r="B402" s="43"/>
    </row>
    <row r="403" ht="12.0" customHeight="1">
      <c r="B403" s="43"/>
    </row>
    <row r="404" ht="12.0" customHeight="1">
      <c r="B404" s="43"/>
    </row>
    <row r="405" ht="12.0" customHeight="1">
      <c r="B405" s="43"/>
    </row>
    <row r="406" ht="12.0" customHeight="1">
      <c r="B406" s="43"/>
    </row>
    <row r="407" ht="12.0" customHeight="1">
      <c r="B407" s="43"/>
    </row>
    <row r="408" ht="12.0" customHeight="1">
      <c r="B408" s="43"/>
    </row>
    <row r="409" ht="12.0" customHeight="1">
      <c r="B409" s="43"/>
    </row>
    <row r="410" ht="12.0" customHeight="1">
      <c r="B410" s="43"/>
    </row>
    <row r="411" ht="12.0" customHeight="1">
      <c r="B411" s="43"/>
    </row>
    <row r="412" ht="12.0" customHeight="1">
      <c r="B412" s="43"/>
    </row>
    <row r="413" ht="12.0" customHeight="1">
      <c r="B413" s="43"/>
    </row>
    <row r="414" ht="12.0" customHeight="1">
      <c r="B414" s="43"/>
    </row>
    <row r="415" ht="12.0" customHeight="1">
      <c r="B415" s="43"/>
    </row>
    <row r="416" ht="12.0" customHeight="1">
      <c r="B416" s="43"/>
    </row>
    <row r="417" ht="12.0" customHeight="1">
      <c r="B417" s="43"/>
    </row>
    <row r="418" ht="12.0" customHeight="1">
      <c r="B418" s="43"/>
    </row>
    <row r="419" ht="12.0" customHeight="1">
      <c r="B419" s="43"/>
    </row>
    <row r="420" ht="12.0" customHeight="1">
      <c r="B420" s="43"/>
    </row>
    <row r="421" ht="12.0" customHeight="1">
      <c r="B421" s="43"/>
    </row>
    <row r="422" ht="12.0" customHeight="1">
      <c r="B422" s="43"/>
    </row>
    <row r="423" ht="12.0" customHeight="1">
      <c r="B423" s="43"/>
    </row>
    <row r="424" ht="12.0" customHeight="1">
      <c r="B424" s="43"/>
    </row>
    <row r="425" ht="12.0" customHeight="1">
      <c r="B425" s="43"/>
    </row>
    <row r="426" ht="12.0" customHeight="1">
      <c r="B426" s="43"/>
    </row>
    <row r="427" ht="12.0" customHeight="1">
      <c r="B427" s="43"/>
    </row>
    <row r="428" ht="12.0" customHeight="1">
      <c r="B428" s="43"/>
    </row>
    <row r="429" ht="12.0" customHeight="1">
      <c r="B429" s="43"/>
    </row>
    <row r="430" ht="12.0" customHeight="1">
      <c r="B430" s="43"/>
    </row>
    <row r="431" ht="12.0" customHeight="1">
      <c r="B431" s="43"/>
    </row>
    <row r="432" ht="12.0" customHeight="1">
      <c r="B432" s="43"/>
    </row>
    <row r="433" ht="12.0" customHeight="1">
      <c r="B433" s="43"/>
    </row>
    <row r="434" ht="12.0" customHeight="1">
      <c r="B434" s="43"/>
    </row>
    <row r="435" ht="12.0" customHeight="1">
      <c r="B435" s="43"/>
    </row>
    <row r="436" ht="12.0" customHeight="1">
      <c r="B436" s="43"/>
    </row>
    <row r="437" ht="12.0" customHeight="1">
      <c r="B437" s="43"/>
    </row>
    <row r="438" ht="12.0" customHeight="1">
      <c r="B438" s="43"/>
    </row>
    <row r="439" ht="12.0" customHeight="1">
      <c r="B439" s="43"/>
    </row>
    <row r="440" ht="12.0" customHeight="1">
      <c r="B440" s="43"/>
    </row>
    <row r="441" ht="12.0" customHeight="1">
      <c r="B441" s="43"/>
    </row>
    <row r="442" ht="12.0" customHeight="1">
      <c r="B442" s="43"/>
    </row>
    <row r="443" ht="12.0" customHeight="1">
      <c r="B443" s="43"/>
    </row>
    <row r="444" ht="12.0" customHeight="1">
      <c r="B444" s="43"/>
    </row>
    <row r="445" ht="12.0" customHeight="1">
      <c r="B445" s="43"/>
    </row>
    <row r="446" ht="12.0" customHeight="1">
      <c r="B446" s="43"/>
    </row>
    <row r="447" ht="12.0" customHeight="1">
      <c r="B447" s="43"/>
    </row>
    <row r="448" ht="12.0" customHeight="1">
      <c r="B448" s="43"/>
    </row>
    <row r="449" ht="12.0" customHeight="1">
      <c r="B449" s="43"/>
    </row>
    <row r="450" ht="12.0" customHeight="1">
      <c r="B450" s="43"/>
    </row>
    <row r="451" ht="12.0" customHeight="1">
      <c r="B451" s="43"/>
    </row>
    <row r="452" ht="12.0" customHeight="1">
      <c r="B452" s="43"/>
    </row>
    <row r="453" ht="12.0" customHeight="1">
      <c r="B453" s="43"/>
    </row>
    <row r="454" ht="12.0" customHeight="1">
      <c r="B454" s="43"/>
    </row>
    <row r="455" ht="12.0" customHeight="1">
      <c r="B455" s="43"/>
    </row>
    <row r="456" ht="12.0" customHeight="1">
      <c r="B456" s="43"/>
    </row>
    <row r="457" ht="12.0" customHeight="1">
      <c r="B457" s="43"/>
    </row>
    <row r="458" ht="12.0" customHeight="1">
      <c r="B458" s="43"/>
    </row>
    <row r="459" ht="12.0" customHeight="1">
      <c r="B459" s="43"/>
    </row>
    <row r="460" ht="12.0" customHeight="1">
      <c r="B460" s="43"/>
    </row>
    <row r="461" ht="12.0" customHeight="1">
      <c r="B461" s="43"/>
    </row>
    <row r="462" ht="12.0" customHeight="1">
      <c r="B462" s="43"/>
    </row>
    <row r="463" ht="12.0" customHeight="1">
      <c r="B463" s="43"/>
    </row>
    <row r="464" ht="12.0" customHeight="1">
      <c r="B464" s="43"/>
    </row>
    <row r="465" ht="12.0" customHeight="1">
      <c r="B465" s="43"/>
    </row>
    <row r="466" ht="12.0" customHeight="1">
      <c r="B466" s="43"/>
    </row>
    <row r="467" ht="12.0" customHeight="1">
      <c r="B467" s="43"/>
    </row>
    <row r="468" ht="12.0" customHeight="1">
      <c r="B468" s="43"/>
    </row>
    <row r="469" ht="12.0" customHeight="1">
      <c r="B469" s="43"/>
    </row>
    <row r="470" ht="12.0" customHeight="1">
      <c r="B470" s="43"/>
    </row>
    <row r="471" ht="12.0" customHeight="1">
      <c r="B471" s="43"/>
    </row>
    <row r="472" ht="12.0" customHeight="1">
      <c r="B472" s="43"/>
    </row>
    <row r="473" ht="12.0" customHeight="1">
      <c r="B473" s="43"/>
    </row>
    <row r="474" ht="12.0" customHeight="1">
      <c r="B474" s="43"/>
    </row>
    <row r="475" ht="12.0" customHeight="1">
      <c r="B475" s="43"/>
    </row>
    <row r="476" ht="12.0" customHeight="1">
      <c r="B476" s="43"/>
    </row>
    <row r="477" ht="12.0" customHeight="1">
      <c r="B477" s="43"/>
    </row>
    <row r="478" ht="12.0" customHeight="1">
      <c r="B478" s="43"/>
    </row>
    <row r="479" ht="12.0" customHeight="1">
      <c r="B479" s="43"/>
    </row>
    <row r="480" ht="12.0" customHeight="1">
      <c r="B480" s="43"/>
    </row>
    <row r="481" ht="12.0" customHeight="1">
      <c r="B481" s="43"/>
    </row>
    <row r="482" ht="12.0" customHeight="1">
      <c r="B482" s="43"/>
    </row>
    <row r="483" ht="12.0" customHeight="1">
      <c r="B483" s="43"/>
    </row>
    <row r="484" ht="12.0" customHeight="1">
      <c r="B484" s="43"/>
    </row>
    <row r="485" ht="12.0" customHeight="1">
      <c r="B485" s="43"/>
    </row>
    <row r="486" ht="12.0" customHeight="1">
      <c r="B486" s="43"/>
    </row>
    <row r="487" ht="12.0" customHeight="1">
      <c r="B487" s="43"/>
    </row>
    <row r="488" ht="12.0" customHeight="1">
      <c r="B488" s="43"/>
    </row>
    <row r="489" ht="12.0" customHeight="1">
      <c r="B489" s="43"/>
    </row>
    <row r="490" ht="12.0" customHeight="1">
      <c r="B490" s="43"/>
    </row>
    <row r="491" ht="12.0" customHeight="1">
      <c r="B491" s="43"/>
    </row>
    <row r="492" ht="12.0" customHeight="1">
      <c r="B492" s="43"/>
    </row>
    <row r="493" ht="12.0" customHeight="1">
      <c r="B493" s="43"/>
    </row>
    <row r="494" ht="12.0" customHeight="1">
      <c r="B494" s="43"/>
    </row>
    <row r="495" ht="12.0" customHeight="1">
      <c r="B495" s="43"/>
    </row>
    <row r="496" ht="12.0" customHeight="1">
      <c r="B496" s="43"/>
    </row>
    <row r="497" ht="12.0" customHeight="1">
      <c r="B497" s="43"/>
    </row>
    <row r="498" ht="12.0" customHeight="1">
      <c r="B498" s="43"/>
    </row>
    <row r="499" ht="12.0" customHeight="1">
      <c r="B499" s="43"/>
    </row>
    <row r="500" ht="12.0" customHeight="1">
      <c r="B500" s="43"/>
    </row>
    <row r="501" ht="12.0" customHeight="1">
      <c r="B501" s="43"/>
    </row>
    <row r="502" ht="12.0" customHeight="1">
      <c r="B502" s="43"/>
    </row>
    <row r="503" ht="12.0" customHeight="1">
      <c r="B503" s="43"/>
    </row>
    <row r="504" ht="12.0" customHeight="1">
      <c r="B504" s="43"/>
    </row>
    <row r="505" ht="12.0" customHeight="1">
      <c r="B505" s="43"/>
    </row>
    <row r="506" ht="12.0" customHeight="1">
      <c r="B506" s="43"/>
    </row>
    <row r="507" ht="12.0" customHeight="1">
      <c r="B507" s="43"/>
    </row>
    <row r="508" ht="12.0" customHeight="1">
      <c r="B508" s="43"/>
    </row>
    <row r="509" ht="12.0" customHeight="1">
      <c r="B509" s="43"/>
    </row>
    <row r="510" ht="12.0" customHeight="1">
      <c r="B510" s="43"/>
    </row>
    <row r="511" ht="12.0" customHeight="1">
      <c r="B511" s="43"/>
    </row>
    <row r="512" ht="12.0" customHeight="1">
      <c r="B512" s="43"/>
    </row>
    <row r="513" ht="12.0" customHeight="1">
      <c r="B513" s="43"/>
    </row>
    <row r="514" ht="12.0" customHeight="1">
      <c r="B514" s="43"/>
    </row>
    <row r="515" ht="12.0" customHeight="1">
      <c r="B515" s="43"/>
    </row>
    <row r="516" ht="12.0" customHeight="1">
      <c r="B516" s="43"/>
    </row>
    <row r="517" ht="12.0" customHeight="1">
      <c r="B517" s="43"/>
    </row>
    <row r="518" ht="12.0" customHeight="1">
      <c r="B518" s="43"/>
    </row>
    <row r="519" ht="12.0" customHeight="1">
      <c r="B519" s="43"/>
    </row>
    <row r="520" ht="12.0" customHeight="1">
      <c r="B520" s="43"/>
    </row>
    <row r="521" ht="12.0" customHeight="1">
      <c r="B521" s="43"/>
    </row>
    <row r="522" ht="12.0" customHeight="1">
      <c r="B522" s="43"/>
    </row>
    <row r="523" ht="12.0" customHeight="1">
      <c r="B523" s="43"/>
    </row>
    <row r="524" ht="12.0" customHeight="1">
      <c r="B524" s="43"/>
    </row>
    <row r="525" ht="12.0" customHeight="1">
      <c r="B525" s="43"/>
    </row>
    <row r="526" ht="12.0" customHeight="1">
      <c r="B526" s="43"/>
    </row>
    <row r="527" ht="12.0" customHeight="1">
      <c r="B527" s="43"/>
    </row>
    <row r="528" ht="12.0" customHeight="1">
      <c r="B528" s="43"/>
    </row>
    <row r="529" ht="12.0" customHeight="1">
      <c r="B529" s="43"/>
    </row>
    <row r="530" ht="12.0" customHeight="1">
      <c r="B530" s="43"/>
    </row>
    <row r="531" ht="12.0" customHeight="1">
      <c r="B531" s="43"/>
    </row>
    <row r="532" ht="12.0" customHeight="1">
      <c r="B532" s="43"/>
    </row>
    <row r="533" ht="12.0" customHeight="1">
      <c r="B533" s="43"/>
    </row>
    <row r="534" ht="12.0" customHeight="1">
      <c r="B534" s="43"/>
    </row>
    <row r="535" ht="12.0" customHeight="1">
      <c r="B535" s="43"/>
    </row>
    <row r="536" ht="12.0" customHeight="1">
      <c r="B536" s="43"/>
    </row>
    <row r="537" ht="12.0" customHeight="1">
      <c r="B537" s="43"/>
    </row>
    <row r="538" ht="12.0" customHeight="1">
      <c r="B538" s="43"/>
    </row>
    <row r="539" ht="12.0" customHeight="1">
      <c r="B539" s="43"/>
    </row>
    <row r="540" ht="12.0" customHeight="1">
      <c r="B540" s="43"/>
    </row>
    <row r="541" ht="12.0" customHeight="1">
      <c r="B541" s="43"/>
    </row>
    <row r="542" ht="12.0" customHeight="1">
      <c r="B542" s="43"/>
    </row>
    <row r="543" ht="12.0" customHeight="1">
      <c r="B543" s="43"/>
    </row>
    <row r="544" ht="12.0" customHeight="1">
      <c r="B544" s="43"/>
    </row>
    <row r="545" ht="12.0" customHeight="1">
      <c r="B545" s="43"/>
    </row>
    <row r="546" ht="12.0" customHeight="1">
      <c r="B546" s="43"/>
    </row>
    <row r="547" ht="12.0" customHeight="1">
      <c r="B547" s="43"/>
    </row>
    <row r="548" ht="12.0" customHeight="1">
      <c r="B548" s="43"/>
    </row>
    <row r="549" ht="12.0" customHeight="1">
      <c r="B549" s="43"/>
    </row>
    <row r="550" ht="12.0" customHeight="1">
      <c r="B550" s="43"/>
    </row>
    <row r="551" ht="12.0" customHeight="1">
      <c r="B551" s="43"/>
    </row>
    <row r="552" ht="12.0" customHeight="1">
      <c r="B552" s="43"/>
    </row>
    <row r="553" ht="12.0" customHeight="1">
      <c r="B553" s="43"/>
    </row>
    <row r="554" ht="12.0" customHeight="1">
      <c r="B554" s="43"/>
    </row>
    <row r="555" ht="12.0" customHeight="1">
      <c r="B555" s="43"/>
    </row>
    <row r="556" ht="12.0" customHeight="1">
      <c r="B556" s="43"/>
    </row>
    <row r="557" ht="12.0" customHeight="1">
      <c r="B557" s="43"/>
    </row>
    <row r="558" ht="12.0" customHeight="1">
      <c r="B558" s="43"/>
    </row>
    <row r="559" ht="12.0" customHeight="1">
      <c r="B559" s="43"/>
    </row>
    <row r="560" ht="12.0" customHeight="1">
      <c r="B560" s="43"/>
    </row>
    <row r="561" ht="12.0" customHeight="1">
      <c r="B561" s="43"/>
    </row>
    <row r="562" ht="12.0" customHeight="1">
      <c r="B562" s="43"/>
    </row>
    <row r="563" ht="12.0" customHeight="1">
      <c r="B563" s="43"/>
    </row>
    <row r="564" ht="12.0" customHeight="1">
      <c r="B564" s="43"/>
    </row>
    <row r="565" ht="12.0" customHeight="1">
      <c r="B565" s="43"/>
    </row>
    <row r="566" ht="12.0" customHeight="1">
      <c r="B566" s="43"/>
    </row>
    <row r="567" ht="12.0" customHeight="1">
      <c r="B567" s="43"/>
    </row>
    <row r="568" ht="12.0" customHeight="1">
      <c r="B568" s="43"/>
    </row>
    <row r="569" ht="12.0" customHeight="1">
      <c r="B569" s="43"/>
    </row>
    <row r="570" ht="12.0" customHeight="1">
      <c r="B570" s="43"/>
    </row>
    <row r="571" ht="12.0" customHeight="1">
      <c r="B571" s="43"/>
    </row>
    <row r="572" ht="12.0" customHeight="1">
      <c r="B572" s="43"/>
    </row>
    <row r="573" ht="12.0" customHeight="1">
      <c r="B573" s="43"/>
    </row>
    <row r="574" ht="12.0" customHeight="1">
      <c r="B574" s="43"/>
    </row>
    <row r="575" ht="12.0" customHeight="1">
      <c r="B575" s="43"/>
    </row>
    <row r="576" ht="12.0" customHeight="1">
      <c r="B576" s="43"/>
    </row>
    <row r="577" ht="12.0" customHeight="1">
      <c r="B577" s="43"/>
    </row>
    <row r="578" ht="12.0" customHeight="1">
      <c r="B578" s="43"/>
    </row>
    <row r="579" ht="12.0" customHeight="1">
      <c r="B579" s="43"/>
    </row>
    <row r="580" ht="12.0" customHeight="1">
      <c r="B580" s="43"/>
    </row>
    <row r="581" ht="12.0" customHeight="1">
      <c r="B581" s="43"/>
    </row>
    <row r="582" ht="12.0" customHeight="1">
      <c r="B582" s="43"/>
    </row>
    <row r="583" ht="12.0" customHeight="1">
      <c r="B583" s="43"/>
    </row>
    <row r="584" ht="12.0" customHeight="1">
      <c r="B584" s="43"/>
    </row>
    <row r="585" ht="12.0" customHeight="1">
      <c r="B585" s="43"/>
    </row>
    <row r="586" ht="12.0" customHeight="1">
      <c r="B586" s="43"/>
    </row>
    <row r="587" ht="12.0" customHeight="1">
      <c r="B587" s="43"/>
    </row>
    <row r="588" ht="12.0" customHeight="1">
      <c r="B588" s="43"/>
    </row>
    <row r="589" ht="12.0" customHeight="1">
      <c r="B589" s="43"/>
    </row>
    <row r="590" ht="12.0" customHeight="1">
      <c r="B590" s="43"/>
    </row>
    <row r="591" ht="12.0" customHeight="1">
      <c r="B591" s="43"/>
    </row>
    <row r="592" ht="12.0" customHeight="1">
      <c r="B592" s="43"/>
    </row>
    <row r="593" ht="12.0" customHeight="1">
      <c r="B593" s="43"/>
    </row>
    <row r="594" ht="12.0" customHeight="1">
      <c r="B594" s="43"/>
    </row>
    <row r="595" ht="12.0" customHeight="1">
      <c r="B595" s="43"/>
    </row>
    <row r="596" ht="12.0" customHeight="1">
      <c r="B596" s="43"/>
    </row>
    <row r="597" ht="12.0" customHeight="1">
      <c r="B597" s="43"/>
    </row>
    <row r="598" ht="12.0" customHeight="1">
      <c r="B598" s="43"/>
    </row>
    <row r="599" ht="12.0" customHeight="1">
      <c r="B599" s="43"/>
    </row>
    <row r="600" ht="12.0" customHeight="1">
      <c r="B600" s="43"/>
    </row>
    <row r="601" ht="12.0" customHeight="1">
      <c r="B601" s="43"/>
    </row>
    <row r="602" ht="12.0" customHeight="1">
      <c r="B602" s="43"/>
    </row>
    <row r="603" ht="12.0" customHeight="1">
      <c r="B603" s="43"/>
    </row>
    <row r="604" ht="12.0" customHeight="1">
      <c r="B604" s="43"/>
    </row>
    <row r="605" ht="12.0" customHeight="1">
      <c r="B605" s="43"/>
    </row>
    <row r="606" ht="12.0" customHeight="1">
      <c r="B606" s="43"/>
    </row>
    <row r="607" ht="12.0" customHeight="1">
      <c r="B607" s="43"/>
    </row>
    <row r="608" ht="12.0" customHeight="1">
      <c r="B608" s="43"/>
    </row>
    <row r="609" ht="12.0" customHeight="1">
      <c r="B609" s="43"/>
    </row>
    <row r="610" ht="12.0" customHeight="1">
      <c r="B610" s="43"/>
    </row>
    <row r="611" ht="12.0" customHeight="1">
      <c r="B611" s="43"/>
    </row>
    <row r="612" ht="12.0" customHeight="1">
      <c r="B612" s="43"/>
    </row>
    <row r="613" ht="12.0" customHeight="1">
      <c r="B613" s="43"/>
    </row>
    <row r="614" ht="12.0" customHeight="1">
      <c r="B614" s="43"/>
    </row>
    <row r="615" ht="12.0" customHeight="1">
      <c r="B615" s="43"/>
    </row>
    <row r="616" ht="12.0" customHeight="1">
      <c r="B616" s="43"/>
    </row>
    <row r="617" ht="12.0" customHeight="1">
      <c r="B617" s="43"/>
    </row>
    <row r="618" ht="12.0" customHeight="1">
      <c r="B618" s="43"/>
    </row>
    <row r="619" ht="12.0" customHeight="1">
      <c r="B619" s="43"/>
    </row>
    <row r="620" ht="12.0" customHeight="1">
      <c r="B620" s="43"/>
    </row>
    <row r="621" ht="12.0" customHeight="1">
      <c r="B621" s="43"/>
    </row>
    <row r="622" ht="12.0" customHeight="1">
      <c r="B622" s="43"/>
    </row>
    <row r="623" ht="12.0" customHeight="1">
      <c r="B623" s="43"/>
    </row>
    <row r="624" ht="12.0" customHeight="1">
      <c r="B624" s="43"/>
    </row>
    <row r="625" ht="12.0" customHeight="1">
      <c r="B625" s="43"/>
    </row>
    <row r="626" ht="12.0" customHeight="1">
      <c r="B626" s="43"/>
    </row>
    <row r="627" ht="12.0" customHeight="1">
      <c r="B627" s="43"/>
    </row>
    <row r="628" ht="12.0" customHeight="1">
      <c r="B628" s="43"/>
    </row>
    <row r="629" ht="12.0" customHeight="1">
      <c r="B629" s="43"/>
    </row>
    <row r="630" ht="12.0" customHeight="1">
      <c r="B630" s="43"/>
    </row>
    <row r="631" ht="12.0" customHeight="1">
      <c r="B631" s="43"/>
    </row>
    <row r="632" ht="12.0" customHeight="1">
      <c r="B632" s="43"/>
    </row>
    <row r="633" ht="12.0" customHeight="1">
      <c r="B633" s="43"/>
    </row>
    <row r="634" ht="12.0" customHeight="1">
      <c r="B634" s="43"/>
    </row>
    <row r="635" ht="12.0" customHeight="1">
      <c r="B635" s="43"/>
    </row>
    <row r="636" ht="12.0" customHeight="1">
      <c r="B636" s="43"/>
    </row>
    <row r="637" ht="12.0" customHeight="1">
      <c r="B637" s="43"/>
    </row>
    <row r="638" ht="12.0" customHeight="1">
      <c r="B638" s="43"/>
    </row>
    <row r="639" ht="12.0" customHeight="1">
      <c r="B639" s="43"/>
    </row>
    <row r="640" ht="12.0" customHeight="1">
      <c r="B640" s="43"/>
    </row>
    <row r="641" ht="12.0" customHeight="1">
      <c r="B641" s="43"/>
    </row>
    <row r="642" ht="12.0" customHeight="1">
      <c r="B642" s="43"/>
    </row>
    <row r="643" ht="12.0" customHeight="1">
      <c r="B643" s="43"/>
    </row>
    <row r="644" ht="12.0" customHeight="1">
      <c r="B644" s="43"/>
    </row>
    <row r="645" ht="12.0" customHeight="1">
      <c r="B645" s="43"/>
    </row>
    <row r="646" ht="12.0" customHeight="1">
      <c r="B646" s="43"/>
    </row>
    <row r="647" ht="12.0" customHeight="1">
      <c r="B647" s="43"/>
    </row>
    <row r="648" ht="12.0" customHeight="1">
      <c r="B648" s="43"/>
    </row>
    <row r="649" ht="12.0" customHeight="1">
      <c r="B649" s="43"/>
    </row>
    <row r="650" ht="12.0" customHeight="1">
      <c r="B650" s="43"/>
    </row>
    <row r="651" ht="12.0" customHeight="1">
      <c r="B651" s="43"/>
    </row>
    <row r="652" ht="12.0" customHeight="1">
      <c r="B652" s="43"/>
    </row>
    <row r="653" ht="12.0" customHeight="1">
      <c r="B653" s="43"/>
    </row>
    <row r="654" ht="12.0" customHeight="1">
      <c r="B654" s="43"/>
    </row>
    <row r="655" ht="12.0" customHeight="1">
      <c r="B655" s="43"/>
    </row>
    <row r="656" ht="12.0" customHeight="1">
      <c r="B656" s="43"/>
    </row>
    <row r="657" ht="12.0" customHeight="1">
      <c r="B657" s="43"/>
    </row>
    <row r="658" ht="12.0" customHeight="1">
      <c r="B658" s="43"/>
    </row>
    <row r="659" ht="12.0" customHeight="1">
      <c r="B659" s="43"/>
    </row>
    <row r="660" ht="12.0" customHeight="1">
      <c r="B660" s="43"/>
    </row>
    <row r="661" ht="12.0" customHeight="1">
      <c r="B661" s="43"/>
    </row>
    <row r="662" ht="12.0" customHeight="1">
      <c r="B662" s="43"/>
    </row>
    <row r="663" ht="12.0" customHeight="1">
      <c r="B663" s="43"/>
    </row>
    <row r="664" ht="12.0" customHeight="1">
      <c r="B664" s="43"/>
    </row>
    <row r="665" ht="12.0" customHeight="1">
      <c r="B665" s="43"/>
    </row>
    <row r="666" ht="12.0" customHeight="1">
      <c r="B666" s="43"/>
    </row>
    <row r="667" ht="12.0" customHeight="1">
      <c r="B667" s="43"/>
    </row>
    <row r="668" ht="12.0" customHeight="1">
      <c r="B668" s="43"/>
    </row>
    <row r="669" ht="12.0" customHeight="1">
      <c r="B669" s="43"/>
    </row>
    <row r="670" ht="12.0" customHeight="1">
      <c r="B670" s="43"/>
    </row>
    <row r="671" ht="12.0" customHeight="1">
      <c r="B671" s="43"/>
    </row>
    <row r="672" ht="12.0" customHeight="1">
      <c r="B672" s="43"/>
    </row>
    <row r="673" ht="12.0" customHeight="1">
      <c r="B673" s="43"/>
    </row>
    <row r="674" ht="12.0" customHeight="1">
      <c r="B674" s="43"/>
    </row>
    <row r="675" ht="12.0" customHeight="1">
      <c r="B675" s="43"/>
    </row>
    <row r="676" ht="12.0" customHeight="1">
      <c r="B676" s="43"/>
    </row>
    <row r="677" ht="12.0" customHeight="1">
      <c r="B677" s="43"/>
    </row>
    <row r="678" ht="12.0" customHeight="1">
      <c r="B678" s="43"/>
    </row>
    <row r="679" ht="12.0" customHeight="1">
      <c r="B679" s="43"/>
    </row>
    <row r="680" ht="12.0" customHeight="1">
      <c r="B680" s="43"/>
    </row>
    <row r="681" ht="12.0" customHeight="1">
      <c r="B681" s="43"/>
    </row>
    <row r="682" ht="12.0" customHeight="1">
      <c r="B682" s="43"/>
    </row>
    <row r="683" ht="12.0" customHeight="1">
      <c r="B683" s="43"/>
    </row>
    <row r="684" ht="12.0" customHeight="1">
      <c r="B684" s="43"/>
    </row>
    <row r="685" ht="12.0" customHeight="1">
      <c r="B685" s="43"/>
    </row>
    <row r="686" ht="12.0" customHeight="1">
      <c r="B686" s="43"/>
    </row>
    <row r="687" ht="12.0" customHeight="1">
      <c r="B687" s="43"/>
    </row>
    <row r="688" ht="12.0" customHeight="1">
      <c r="B688" s="43"/>
    </row>
    <row r="689" ht="12.0" customHeight="1">
      <c r="B689" s="43"/>
    </row>
    <row r="690" ht="12.0" customHeight="1">
      <c r="B690" s="43"/>
    </row>
    <row r="691" ht="12.0" customHeight="1">
      <c r="B691" s="43"/>
    </row>
    <row r="692" ht="12.0" customHeight="1">
      <c r="B692" s="43"/>
    </row>
    <row r="693" ht="12.0" customHeight="1">
      <c r="B693" s="43"/>
    </row>
    <row r="694" ht="12.0" customHeight="1">
      <c r="B694" s="43"/>
    </row>
    <row r="695" ht="12.0" customHeight="1">
      <c r="B695" s="43"/>
    </row>
    <row r="696" ht="12.0" customHeight="1">
      <c r="B696" s="43"/>
    </row>
    <row r="697" ht="12.0" customHeight="1">
      <c r="B697" s="43"/>
    </row>
    <row r="698" ht="12.0" customHeight="1">
      <c r="B698" s="43"/>
    </row>
    <row r="699" ht="12.0" customHeight="1">
      <c r="B699" s="43"/>
    </row>
    <row r="700" ht="12.0" customHeight="1">
      <c r="B700" s="43"/>
    </row>
    <row r="701" ht="12.0" customHeight="1">
      <c r="B701" s="43"/>
    </row>
    <row r="702" ht="12.0" customHeight="1">
      <c r="B702" s="43"/>
    </row>
    <row r="703" ht="12.0" customHeight="1">
      <c r="B703" s="43"/>
    </row>
    <row r="704" ht="12.0" customHeight="1">
      <c r="B704" s="43"/>
    </row>
    <row r="705" ht="12.0" customHeight="1">
      <c r="B705" s="43"/>
    </row>
    <row r="706" ht="12.0" customHeight="1">
      <c r="B706" s="43"/>
    </row>
    <row r="707" ht="12.0" customHeight="1">
      <c r="B707" s="43"/>
    </row>
    <row r="708" ht="12.0" customHeight="1">
      <c r="B708" s="43"/>
    </row>
    <row r="709" ht="12.0" customHeight="1">
      <c r="B709" s="43"/>
    </row>
    <row r="710" ht="12.0" customHeight="1">
      <c r="B710" s="43"/>
    </row>
    <row r="711" ht="12.0" customHeight="1">
      <c r="B711" s="43"/>
    </row>
    <row r="712" ht="12.0" customHeight="1">
      <c r="B712" s="43"/>
    </row>
    <row r="713" ht="12.0" customHeight="1">
      <c r="B713" s="43"/>
    </row>
    <row r="714" ht="12.0" customHeight="1">
      <c r="B714" s="43"/>
    </row>
    <row r="715" ht="12.0" customHeight="1">
      <c r="B715" s="43"/>
    </row>
    <row r="716" ht="12.0" customHeight="1">
      <c r="B716" s="43"/>
    </row>
    <row r="717" ht="12.0" customHeight="1">
      <c r="B717" s="43"/>
    </row>
    <row r="718" ht="12.0" customHeight="1">
      <c r="B718" s="43"/>
    </row>
    <row r="719" ht="12.0" customHeight="1">
      <c r="B719" s="43"/>
    </row>
    <row r="720" ht="12.0" customHeight="1">
      <c r="B720" s="43"/>
    </row>
    <row r="721" ht="12.0" customHeight="1">
      <c r="B721" s="43"/>
    </row>
    <row r="722" ht="12.0" customHeight="1">
      <c r="B722" s="43"/>
    </row>
    <row r="723" ht="12.0" customHeight="1">
      <c r="B723" s="43"/>
    </row>
    <row r="724" ht="12.0" customHeight="1">
      <c r="B724" s="43"/>
    </row>
    <row r="725" ht="12.0" customHeight="1">
      <c r="B725" s="43"/>
    </row>
    <row r="726" ht="12.0" customHeight="1">
      <c r="B726" s="43"/>
    </row>
    <row r="727" ht="12.0" customHeight="1">
      <c r="B727" s="43"/>
    </row>
    <row r="728" ht="12.0" customHeight="1">
      <c r="B728" s="43"/>
    </row>
    <row r="729" ht="12.0" customHeight="1">
      <c r="B729" s="43"/>
    </row>
    <row r="730" ht="12.0" customHeight="1">
      <c r="B730" s="43"/>
    </row>
    <row r="731" ht="12.0" customHeight="1">
      <c r="B731" s="43"/>
    </row>
    <row r="732" ht="12.0" customHeight="1">
      <c r="B732" s="43"/>
    </row>
    <row r="733" ht="12.0" customHeight="1">
      <c r="B733" s="43"/>
    </row>
    <row r="734" ht="12.0" customHeight="1">
      <c r="B734" s="43"/>
    </row>
    <row r="735" ht="12.0" customHeight="1">
      <c r="B735" s="43"/>
    </row>
    <row r="736" ht="12.0" customHeight="1">
      <c r="B736" s="43"/>
    </row>
    <row r="737" ht="12.0" customHeight="1">
      <c r="B737" s="43"/>
    </row>
    <row r="738" ht="12.0" customHeight="1">
      <c r="B738" s="43"/>
    </row>
    <row r="739" ht="12.0" customHeight="1">
      <c r="B739" s="43"/>
    </row>
    <row r="740" ht="12.0" customHeight="1">
      <c r="B740" s="43"/>
    </row>
    <row r="741" ht="12.0" customHeight="1">
      <c r="B741" s="43"/>
    </row>
    <row r="742" ht="12.0" customHeight="1">
      <c r="B742" s="43"/>
    </row>
    <row r="743" ht="12.0" customHeight="1">
      <c r="B743" s="43"/>
    </row>
    <row r="744" ht="12.0" customHeight="1">
      <c r="B744" s="43"/>
    </row>
    <row r="745" ht="12.0" customHeight="1">
      <c r="B745" s="43"/>
    </row>
    <row r="746" ht="12.0" customHeight="1">
      <c r="B746" s="43"/>
    </row>
    <row r="747" ht="12.0" customHeight="1">
      <c r="B747" s="43"/>
    </row>
    <row r="748" ht="12.0" customHeight="1">
      <c r="B748" s="43"/>
    </row>
    <row r="749" ht="12.0" customHeight="1">
      <c r="B749" s="43"/>
    </row>
    <row r="750" ht="12.0" customHeight="1">
      <c r="B750" s="43"/>
    </row>
    <row r="751" ht="12.0" customHeight="1">
      <c r="B751" s="43"/>
    </row>
    <row r="752" ht="12.0" customHeight="1">
      <c r="B752" s="43"/>
    </row>
    <row r="753" ht="12.0" customHeight="1">
      <c r="B753" s="43"/>
    </row>
    <row r="754" ht="12.0" customHeight="1">
      <c r="B754" s="43"/>
    </row>
    <row r="755" ht="12.0" customHeight="1">
      <c r="B755" s="43"/>
    </row>
    <row r="756" ht="12.0" customHeight="1">
      <c r="B756" s="43"/>
    </row>
    <row r="757" ht="12.0" customHeight="1">
      <c r="B757" s="43"/>
    </row>
    <row r="758" ht="12.0" customHeight="1">
      <c r="B758" s="43"/>
    </row>
    <row r="759" ht="12.0" customHeight="1">
      <c r="B759" s="43"/>
    </row>
    <row r="760" ht="12.0" customHeight="1">
      <c r="B760" s="43"/>
    </row>
    <row r="761" ht="12.0" customHeight="1">
      <c r="B761" s="43"/>
    </row>
    <row r="762" ht="12.0" customHeight="1">
      <c r="B762" s="43"/>
    </row>
    <row r="763" ht="12.0" customHeight="1">
      <c r="B763" s="43"/>
    </row>
    <row r="764" ht="12.0" customHeight="1">
      <c r="B764" s="43"/>
    </row>
    <row r="765" ht="12.0" customHeight="1">
      <c r="B765" s="43"/>
    </row>
    <row r="766" ht="12.0" customHeight="1">
      <c r="B766" s="43"/>
    </row>
    <row r="767" ht="12.0" customHeight="1">
      <c r="B767" s="43"/>
    </row>
    <row r="768" ht="12.0" customHeight="1">
      <c r="B768" s="43"/>
    </row>
    <row r="769" ht="12.0" customHeight="1">
      <c r="B769" s="43"/>
    </row>
    <row r="770" ht="12.0" customHeight="1">
      <c r="B770" s="43"/>
    </row>
    <row r="771" ht="12.0" customHeight="1">
      <c r="B771" s="43"/>
    </row>
    <row r="772" ht="12.0" customHeight="1">
      <c r="B772" s="43"/>
    </row>
    <row r="773" ht="12.0" customHeight="1">
      <c r="B773" s="43"/>
    </row>
    <row r="774" ht="12.0" customHeight="1">
      <c r="B774" s="43"/>
    </row>
    <row r="775" ht="12.0" customHeight="1">
      <c r="B775" s="43"/>
    </row>
    <row r="776" ht="12.0" customHeight="1">
      <c r="B776" s="43"/>
    </row>
    <row r="777" ht="12.0" customHeight="1">
      <c r="B777" s="43"/>
    </row>
    <row r="778" ht="12.0" customHeight="1">
      <c r="B778" s="43"/>
    </row>
    <row r="779" ht="12.0" customHeight="1">
      <c r="B779" s="43"/>
    </row>
    <row r="780" ht="12.0" customHeight="1">
      <c r="B780" s="43"/>
    </row>
    <row r="781" ht="12.0" customHeight="1">
      <c r="B781" s="43"/>
    </row>
    <row r="782" ht="12.0" customHeight="1">
      <c r="B782" s="43"/>
    </row>
    <row r="783" ht="12.0" customHeight="1">
      <c r="B783" s="43"/>
    </row>
    <row r="784" ht="12.0" customHeight="1">
      <c r="B784" s="43"/>
    </row>
    <row r="785" ht="12.0" customHeight="1">
      <c r="B785" s="43"/>
    </row>
    <row r="786" ht="12.0" customHeight="1">
      <c r="B786" s="43"/>
    </row>
    <row r="787" ht="12.0" customHeight="1">
      <c r="B787" s="43"/>
    </row>
    <row r="788" ht="12.0" customHeight="1">
      <c r="B788" s="43"/>
    </row>
    <row r="789" ht="12.0" customHeight="1">
      <c r="B789" s="43"/>
    </row>
    <row r="790" ht="12.0" customHeight="1">
      <c r="B790" s="43"/>
    </row>
    <row r="791" ht="12.0" customHeight="1">
      <c r="B791" s="43"/>
    </row>
    <row r="792" ht="12.0" customHeight="1">
      <c r="B792" s="43"/>
    </row>
    <row r="793" ht="12.0" customHeight="1">
      <c r="B793" s="43"/>
    </row>
    <row r="794" ht="12.0" customHeight="1">
      <c r="B794" s="43"/>
    </row>
    <row r="795" ht="12.0" customHeight="1">
      <c r="B795" s="43"/>
    </row>
    <row r="796" ht="12.0" customHeight="1">
      <c r="B796" s="43"/>
    </row>
    <row r="797" ht="12.0" customHeight="1">
      <c r="B797" s="43"/>
    </row>
    <row r="798" ht="12.0" customHeight="1">
      <c r="B798" s="43"/>
    </row>
    <row r="799" ht="12.0" customHeight="1">
      <c r="B799" s="43"/>
    </row>
    <row r="800" ht="12.0" customHeight="1">
      <c r="B800" s="43"/>
    </row>
    <row r="801" ht="12.0" customHeight="1">
      <c r="B801" s="43"/>
    </row>
    <row r="802" ht="12.0" customHeight="1">
      <c r="B802" s="43"/>
    </row>
    <row r="803" ht="12.0" customHeight="1">
      <c r="B803" s="43"/>
    </row>
    <row r="804" ht="12.0" customHeight="1">
      <c r="B804" s="43"/>
    </row>
    <row r="805" ht="12.0" customHeight="1">
      <c r="B805" s="43"/>
    </row>
    <row r="806" ht="12.0" customHeight="1">
      <c r="B806" s="43"/>
    </row>
    <row r="807" ht="12.0" customHeight="1">
      <c r="B807" s="43"/>
    </row>
    <row r="808" ht="12.0" customHeight="1">
      <c r="B808" s="43"/>
    </row>
    <row r="809" ht="12.0" customHeight="1">
      <c r="B809" s="43"/>
    </row>
    <row r="810" ht="12.0" customHeight="1">
      <c r="B810" s="43"/>
    </row>
    <row r="811" ht="12.0" customHeight="1">
      <c r="B811" s="43"/>
    </row>
    <row r="812" ht="12.0" customHeight="1">
      <c r="B812" s="43"/>
    </row>
    <row r="813" ht="12.0" customHeight="1">
      <c r="B813" s="43"/>
    </row>
    <row r="814" ht="12.0" customHeight="1">
      <c r="B814" s="43"/>
    </row>
    <row r="815" ht="12.0" customHeight="1">
      <c r="B815" s="43"/>
    </row>
    <row r="816" ht="12.0" customHeight="1">
      <c r="B816" s="43"/>
    </row>
    <row r="817" ht="12.0" customHeight="1">
      <c r="B817" s="43"/>
    </row>
    <row r="818" ht="12.0" customHeight="1">
      <c r="B818" s="43"/>
    </row>
    <row r="819" ht="12.0" customHeight="1">
      <c r="B819" s="43"/>
    </row>
    <row r="820" ht="12.0" customHeight="1">
      <c r="B820" s="43"/>
    </row>
    <row r="821" ht="12.0" customHeight="1">
      <c r="B821" s="43"/>
    </row>
    <row r="822" ht="12.0" customHeight="1">
      <c r="B822" s="43"/>
    </row>
    <row r="823" ht="12.0" customHeight="1">
      <c r="B823" s="43"/>
    </row>
    <row r="824" ht="12.0" customHeight="1">
      <c r="B824" s="43"/>
    </row>
    <row r="825" ht="12.0" customHeight="1">
      <c r="B825" s="43"/>
    </row>
    <row r="826" ht="12.0" customHeight="1">
      <c r="B826" s="43"/>
    </row>
    <row r="827" ht="12.0" customHeight="1">
      <c r="B827" s="43"/>
    </row>
    <row r="828" ht="12.0" customHeight="1">
      <c r="B828" s="43"/>
    </row>
    <row r="829" ht="12.0" customHeight="1">
      <c r="B829" s="43"/>
    </row>
    <row r="830" ht="12.0" customHeight="1">
      <c r="B830" s="43"/>
    </row>
    <row r="831" ht="12.0" customHeight="1">
      <c r="B831" s="43"/>
    </row>
    <row r="832" ht="12.0" customHeight="1">
      <c r="B832" s="43"/>
    </row>
    <row r="833" ht="12.0" customHeight="1">
      <c r="B833" s="43"/>
    </row>
    <row r="834" ht="12.0" customHeight="1">
      <c r="B834" s="43"/>
    </row>
    <row r="835" ht="12.0" customHeight="1">
      <c r="B835" s="43"/>
    </row>
    <row r="836" ht="12.0" customHeight="1">
      <c r="B836" s="43"/>
    </row>
    <row r="837" ht="12.0" customHeight="1">
      <c r="B837" s="43"/>
    </row>
    <row r="838" ht="12.0" customHeight="1">
      <c r="B838" s="43"/>
    </row>
    <row r="839" ht="12.0" customHeight="1">
      <c r="B839" s="43"/>
    </row>
    <row r="840" ht="12.0" customHeight="1">
      <c r="B840" s="43"/>
    </row>
    <row r="841" ht="12.0" customHeight="1">
      <c r="B841" s="43"/>
    </row>
    <row r="842" ht="12.0" customHeight="1">
      <c r="B842" s="43"/>
    </row>
    <row r="843" ht="12.0" customHeight="1">
      <c r="B843" s="43"/>
    </row>
    <row r="844" ht="12.0" customHeight="1">
      <c r="B844" s="43"/>
    </row>
    <row r="845" ht="12.0" customHeight="1">
      <c r="B845" s="43"/>
    </row>
    <row r="846" ht="12.0" customHeight="1">
      <c r="B846" s="43"/>
    </row>
    <row r="847" ht="12.0" customHeight="1">
      <c r="B847" s="43"/>
    </row>
    <row r="848" ht="12.0" customHeight="1">
      <c r="B848" s="43"/>
    </row>
    <row r="849" ht="12.0" customHeight="1">
      <c r="B849" s="43"/>
    </row>
    <row r="850" ht="12.0" customHeight="1">
      <c r="B850" s="43"/>
    </row>
    <row r="851" ht="12.0" customHeight="1">
      <c r="B851" s="43"/>
    </row>
    <row r="852" ht="12.0" customHeight="1">
      <c r="B852" s="43"/>
    </row>
    <row r="853" ht="12.0" customHeight="1">
      <c r="B853" s="43"/>
    </row>
    <row r="854" ht="12.0" customHeight="1">
      <c r="B854" s="43"/>
    </row>
    <row r="855" ht="12.0" customHeight="1">
      <c r="B855" s="43"/>
    </row>
    <row r="856" ht="12.0" customHeight="1">
      <c r="B856" s="43"/>
    </row>
    <row r="857" ht="12.0" customHeight="1">
      <c r="B857" s="43"/>
    </row>
    <row r="858" ht="12.0" customHeight="1">
      <c r="B858" s="43"/>
    </row>
    <row r="859" ht="12.0" customHeight="1">
      <c r="B859" s="43"/>
    </row>
    <row r="860" ht="12.0" customHeight="1">
      <c r="B860" s="43"/>
    </row>
    <row r="861" ht="12.0" customHeight="1">
      <c r="B861" s="43"/>
    </row>
    <row r="862" ht="12.0" customHeight="1">
      <c r="B862" s="43"/>
    </row>
    <row r="863" ht="12.0" customHeight="1">
      <c r="B863" s="43"/>
    </row>
    <row r="864" ht="12.0" customHeight="1">
      <c r="B864" s="43"/>
    </row>
    <row r="865" ht="12.0" customHeight="1">
      <c r="B865" s="43"/>
    </row>
    <row r="866" ht="12.0" customHeight="1">
      <c r="B866" s="43"/>
    </row>
    <row r="867" ht="12.0" customHeight="1">
      <c r="B867" s="43"/>
    </row>
    <row r="868" ht="12.0" customHeight="1">
      <c r="B868" s="43"/>
    </row>
    <row r="869" ht="12.0" customHeight="1">
      <c r="B869" s="43"/>
    </row>
    <row r="870" ht="12.0" customHeight="1">
      <c r="B870" s="43"/>
    </row>
    <row r="871" ht="12.0" customHeight="1">
      <c r="B871" s="43"/>
    </row>
    <row r="872" ht="12.0" customHeight="1">
      <c r="B872" s="43"/>
    </row>
    <row r="873" ht="12.0" customHeight="1">
      <c r="B873" s="43"/>
    </row>
    <row r="874" ht="12.0" customHeight="1">
      <c r="B874" s="43"/>
    </row>
    <row r="875" ht="12.0" customHeight="1">
      <c r="B875" s="43"/>
    </row>
    <row r="876" ht="12.0" customHeight="1">
      <c r="B876" s="43"/>
    </row>
    <row r="877" ht="12.0" customHeight="1">
      <c r="B877" s="43"/>
    </row>
    <row r="878" ht="12.0" customHeight="1">
      <c r="B878" s="43"/>
    </row>
    <row r="879" ht="12.0" customHeight="1">
      <c r="B879" s="43"/>
    </row>
    <row r="880" ht="12.0" customHeight="1">
      <c r="B880" s="43"/>
    </row>
    <row r="881" ht="12.0" customHeight="1">
      <c r="B881" s="43"/>
    </row>
    <row r="882" ht="12.0" customHeight="1">
      <c r="B882" s="43"/>
    </row>
    <row r="883" ht="12.0" customHeight="1">
      <c r="B883" s="43"/>
    </row>
    <row r="884" ht="12.0" customHeight="1">
      <c r="B884" s="43"/>
    </row>
    <row r="885" ht="12.0" customHeight="1">
      <c r="B885" s="43"/>
    </row>
    <row r="886" ht="12.0" customHeight="1">
      <c r="B886" s="43"/>
    </row>
    <row r="887" ht="12.0" customHeight="1">
      <c r="B887" s="43"/>
    </row>
    <row r="888" ht="12.0" customHeight="1">
      <c r="B888" s="43"/>
    </row>
    <row r="889" ht="12.0" customHeight="1">
      <c r="B889" s="43"/>
    </row>
    <row r="890" ht="12.0" customHeight="1">
      <c r="B890" s="43"/>
    </row>
    <row r="891" ht="12.0" customHeight="1">
      <c r="B891" s="43"/>
    </row>
    <row r="892" ht="12.0" customHeight="1">
      <c r="B892" s="43"/>
    </row>
    <row r="893" ht="12.0" customHeight="1">
      <c r="B893" s="43"/>
    </row>
    <row r="894" ht="12.0" customHeight="1">
      <c r="B894" s="43"/>
    </row>
    <row r="895" ht="12.0" customHeight="1">
      <c r="B895" s="43"/>
    </row>
    <row r="896" ht="12.0" customHeight="1">
      <c r="B896" s="43"/>
    </row>
    <row r="897" ht="12.0" customHeight="1">
      <c r="B897" s="43"/>
    </row>
    <row r="898" ht="12.0" customHeight="1">
      <c r="B898" s="43"/>
    </row>
    <row r="899" ht="12.0" customHeight="1">
      <c r="B899" s="43"/>
    </row>
    <row r="900" ht="12.0" customHeight="1">
      <c r="B900" s="43"/>
    </row>
    <row r="901" ht="12.0" customHeight="1">
      <c r="B901" s="43"/>
    </row>
    <row r="902" ht="12.0" customHeight="1">
      <c r="B902" s="43"/>
    </row>
    <row r="903" ht="12.0" customHeight="1">
      <c r="B903" s="43"/>
    </row>
    <row r="904" ht="12.0" customHeight="1">
      <c r="B904" s="43"/>
    </row>
    <row r="905" ht="12.0" customHeight="1">
      <c r="B905" s="43"/>
    </row>
    <row r="906" ht="12.0" customHeight="1">
      <c r="B906" s="43"/>
    </row>
    <row r="907" ht="12.0" customHeight="1">
      <c r="B907" s="43"/>
    </row>
    <row r="908" ht="12.0" customHeight="1">
      <c r="B908" s="43"/>
    </row>
    <row r="909" ht="12.0" customHeight="1">
      <c r="B909" s="43"/>
    </row>
    <row r="910" ht="12.0" customHeight="1">
      <c r="B910" s="43"/>
    </row>
    <row r="911" ht="12.0" customHeight="1">
      <c r="B911" s="43"/>
    </row>
    <row r="912" ht="12.0" customHeight="1">
      <c r="B912" s="43"/>
    </row>
    <row r="913" ht="12.0" customHeight="1">
      <c r="B913" s="43"/>
    </row>
    <row r="914" ht="12.0" customHeight="1">
      <c r="B914" s="43"/>
    </row>
    <row r="915" ht="12.0" customHeight="1">
      <c r="B915" s="43"/>
    </row>
    <row r="916" ht="12.0" customHeight="1">
      <c r="B916" s="43"/>
    </row>
    <row r="917" ht="12.0" customHeight="1">
      <c r="B917" s="43"/>
    </row>
    <row r="918" ht="12.0" customHeight="1">
      <c r="B918" s="43"/>
    </row>
    <row r="919" ht="12.0" customHeight="1">
      <c r="B919" s="43"/>
    </row>
    <row r="920" ht="12.0" customHeight="1">
      <c r="B920" s="43"/>
    </row>
    <row r="921" ht="12.0" customHeight="1">
      <c r="B921" s="43"/>
    </row>
    <row r="922" ht="12.0" customHeight="1">
      <c r="B922" s="43"/>
    </row>
    <row r="923" ht="12.0" customHeight="1">
      <c r="B923" s="43"/>
    </row>
    <row r="924" ht="12.0" customHeight="1">
      <c r="B924" s="43"/>
    </row>
    <row r="925" ht="12.0" customHeight="1">
      <c r="B925" s="43"/>
    </row>
    <row r="926" ht="12.0" customHeight="1">
      <c r="B926" s="43"/>
    </row>
    <row r="927" ht="12.0" customHeight="1">
      <c r="B927" s="43"/>
    </row>
    <row r="928" ht="12.0" customHeight="1">
      <c r="B928" s="43"/>
    </row>
    <row r="929" ht="12.0" customHeight="1">
      <c r="B929" s="43"/>
    </row>
    <row r="930" ht="12.0" customHeight="1">
      <c r="B930" s="43"/>
    </row>
    <row r="931" ht="12.0" customHeight="1">
      <c r="B931" s="43"/>
    </row>
    <row r="932" ht="12.0" customHeight="1">
      <c r="B932" s="43"/>
    </row>
    <row r="933" ht="12.0" customHeight="1">
      <c r="B933" s="43"/>
    </row>
    <row r="934" ht="12.0" customHeight="1">
      <c r="B934" s="43"/>
    </row>
    <row r="935" ht="12.0" customHeight="1">
      <c r="B935" s="43"/>
    </row>
    <row r="936" ht="12.0" customHeight="1">
      <c r="B936" s="43"/>
    </row>
    <row r="937" ht="12.0" customHeight="1">
      <c r="B937" s="43"/>
    </row>
    <row r="938" ht="12.0" customHeight="1">
      <c r="B938" s="43"/>
    </row>
    <row r="939" ht="12.0" customHeight="1">
      <c r="B939" s="43"/>
    </row>
    <row r="940" ht="12.0" customHeight="1">
      <c r="B940" s="43"/>
    </row>
    <row r="941" ht="12.0" customHeight="1">
      <c r="B941" s="43"/>
    </row>
    <row r="942" ht="12.0" customHeight="1">
      <c r="B942" s="43"/>
    </row>
    <row r="943" ht="12.0" customHeight="1">
      <c r="B943" s="43"/>
    </row>
    <row r="944" ht="12.0" customHeight="1">
      <c r="B944" s="43"/>
    </row>
    <row r="945" ht="12.0" customHeight="1">
      <c r="B945" s="43"/>
    </row>
    <row r="946" ht="12.0" customHeight="1">
      <c r="B946" s="43"/>
    </row>
    <row r="947" ht="12.0" customHeight="1">
      <c r="B947" s="43"/>
    </row>
    <row r="948" ht="12.0" customHeight="1">
      <c r="B948" s="43"/>
    </row>
    <row r="949" ht="12.0" customHeight="1">
      <c r="B949" s="43"/>
    </row>
    <row r="950" ht="12.0" customHeight="1">
      <c r="B950" s="43"/>
    </row>
    <row r="951" ht="12.0" customHeight="1">
      <c r="B951" s="43"/>
    </row>
    <row r="952" ht="12.0" customHeight="1">
      <c r="B952" s="43"/>
    </row>
    <row r="953" ht="12.0" customHeight="1">
      <c r="B953" s="43"/>
    </row>
    <row r="954" ht="12.0" customHeight="1">
      <c r="B954" s="43"/>
    </row>
    <row r="955" ht="12.0" customHeight="1">
      <c r="B955" s="43"/>
    </row>
    <row r="956" ht="12.0" customHeight="1">
      <c r="B956" s="43"/>
    </row>
    <row r="957" ht="12.0" customHeight="1">
      <c r="B957" s="43"/>
    </row>
    <row r="958" ht="12.0" customHeight="1">
      <c r="B958" s="43"/>
    </row>
    <row r="959" ht="12.0" customHeight="1">
      <c r="B959" s="43"/>
    </row>
    <row r="960" ht="12.0" customHeight="1">
      <c r="B960" s="43"/>
    </row>
    <row r="961" ht="12.0" customHeight="1">
      <c r="B961" s="43"/>
    </row>
    <row r="962" ht="12.0" customHeight="1">
      <c r="B962" s="43"/>
    </row>
    <row r="963" ht="12.0" customHeight="1">
      <c r="B963" s="43"/>
    </row>
    <row r="964" ht="12.0" customHeight="1">
      <c r="B964" s="43"/>
    </row>
    <row r="965" ht="12.0" customHeight="1">
      <c r="B965" s="43"/>
    </row>
    <row r="966" ht="12.0" customHeight="1">
      <c r="B966" s="43"/>
    </row>
    <row r="967" ht="12.0" customHeight="1">
      <c r="B967" s="43"/>
    </row>
    <row r="968" ht="12.0" customHeight="1">
      <c r="B968" s="43"/>
    </row>
    <row r="969" ht="12.0" customHeight="1">
      <c r="B969" s="43"/>
    </row>
    <row r="970" ht="12.0" customHeight="1">
      <c r="B970" s="43"/>
    </row>
    <row r="971" ht="12.0" customHeight="1">
      <c r="B971" s="43"/>
    </row>
    <row r="972" ht="12.0" customHeight="1">
      <c r="B972" s="43"/>
    </row>
    <row r="973" ht="12.0" customHeight="1">
      <c r="B973" s="43"/>
    </row>
    <row r="974" ht="12.0" customHeight="1">
      <c r="B974" s="43"/>
    </row>
    <row r="975" ht="12.0" customHeight="1">
      <c r="B975" s="43"/>
    </row>
    <row r="976" ht="12.0" customHeight="1">
      <c r="B976" s="43"/>
    </row>
    <row r="977" ht="12.0" customHeight="1">
      <c r="B977" s="43"/>
    </row>
    <row r="978" ht="12.0" customHeight="1">
      <c r="B978" s="43"/>
    </row>
    <row r="979" ht="12.0" customHeight="1">
      <c r="B979" s="43"/>
    </row>
    <row r="980" ht="12.0" customHeight="1">
      <c r="B980" s="43"/>
    </row>
    <row r="981" ht="12.0" customHeight="1">
      <c r="B981" s="43"/>
    </row>
    <row r="982" ht="12.0" customHeight="1">
      <c r="B982" s="43"/>
    </row>
    <row r="983" ht="12.0" customHeight="1">
      <c r="B983" s="43"/>
    </row>
    <row r="984" ht="12.0" customHeight="1">
      <c r="B984" s="43"/>
    </row>
    <row r="985" ht="12.0" customHeight="1">
      <c r="B985" s="43"/>
    </row>
    <row r="986" ht="12.0" customHeight="1">
      <c r="B986" s="43"/>
    </row>
    <row r="987" ht="12.0" customHeight="1">
      <c r="B987" s="43"/>
    </row>
    <row r="988" ht="12.0" customHeight="1">
      <c r="B988" s="43"/>
    </row>
    <row r="989" ht="12.0" customHeight="1">
      <c r="B989" s="43"/>
    </row>
    <row r="990" ht="12.0" customHeight="1">
      <c r="B990" s="43"/>
    </row>
    <row r="991" ht="12.0" customHeight="1">
      <c r="B991" s="43"/>
    </row>
    <row r="992" ht="12.0" customHeight="1">
      <c r="B992" s="43"/>
    </row>
    <row r="993" ht="12.0" customHeight="1">
      <c r="B993" s="43"/>
    </row>
    <row r="994" ht="12.0" customHeight="1">
      <c r="B994" s="43"/>
    </row>
    <row r="995" ht="12.0" customHeight="1">
      <c r="B995" s="43"/>
    </row>
    <row r="996" ht="12.0" customHeight="1">
      <c r="B996" s="43"/>
    </row>
    <row r="997" ht="12.0" customHeight="1">
      <c r="B997" s="43"/>
    </row>
    <row r="998" ht="12.0" customHeight="1">
      <c r="B998" s="43"/>
    </row>
    <row r="999" ht="12.0" customHeight="1">
      <c r="B999" s="43"/>
    </row>
    <row r="1000" ht="12.0" customHeight="1">
      <c r="B1000" s="43"/>
    </row>
  </sheetData>
  <mergeCells count="1">
    <mergeCell ref="B1:G1"/>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21.0" topLeftCell="B22" activePane="bottomRight" state="frozen"/>
      <selection activeCell="B1" sqref="B1" pane="topRight"/>
      <selection activeCell="A22" sqref="A22" pane="bottomLeft"/>
      <selection activeCell="B22" sqref="B22" pane="bottomRight"/>
    </sheetView>
  </sheetViews>
  <sheetFormatPr customHeight="1" defaultColWidth="12.63" defaultRowHeight="15.0"/>
  <cols>
    <col customWidth="1" min="1" max="1" width="35.63"/>
    <col customWidth="1" min="2" max="2" width="8.88"/>
    <col customWidth="1" min="3" max="3" width="1.63"/>
    <col customWidth="1" min="4" max="16" width="8.63"/>
    <col customWidth="1" min="17" max="17" width="8.88"/>
    <col customWidth="1" min="18" max="26" width="8.63"/>
  </cols>
  <sheetData>
    <row r="1" ht="12.0" customHeight="1">
      <c r="A1" s="1" t="s">
        <v>0</v>
      </c>
      <c r="B1" s="1"/>
      <c r="C1" s="1"/>
    </row>
    <row r="2" ht="12.0" customHeight="1"/>
    <row r="3" ht="12.0" customHeight="1"/>
    <row r="4" ht="12.0" customHeight="1"/>
    <row r="5" ht="12.0" customHeight="1"/>
    <row r="6" ht="12.0" customHeight="1">
      <c r="D6" s="816"/>
      <c r="E6" s="816"/>
      <c r="F6" s="816"/>
      <c r="G6" s="816"/>
      <c r="H6" s="816"/>
      <c r="I6" s="816"/>
      <c r="J6" s="816"/>
    </row>
    <row r="7" ht="12.0" customHeight="1">
      <c r="A7" s="817" t="s">
        <v>334</v>
      </c>
      <c r="B7" s="818" t="s">
        <v>335</v>
      </c>
      <c r="C7" s="817"/>
      <c r="D7" s="54" t="s">
        <v>35</v>
      </c>
      <c r="E7" s="55" t="s">
        <v>36</v>
      </c>
      <c r="F7" s="56" t="s">
        <v>37</v>
      </c>
      <c r="G7" s="57" t="s">
        <v>38</v>
      </c>
      <c r="H7" s="58" t="s">
        <v>39</v>
      </c>
      <c r="I7" s="59" t="s">
        <v>40</v>
      </c>
      <c r="J7" s="60" t="s">
        <v>41</v>
      </c>
      <c r="K7" s="61" t="s">
        <v>42</v>
      </c>
      <c r="L7" s="62" t="s">
        <v>43</v>
      </c>
      <c r="M7" s="63" t="s">
        <v>44</v>
      </c>
      <c r="N7" s="64" t="s">
        <v>45</v>
      </c>
      <c r="O7" s="65" t="s">
        <v>46</v>
      </c>
      <c r="P7" s="66" t="s">
        <v>47</v>
      </c>
    </row>
    <row r="8" ht="6.75" customHeight="1">
      <c r="B8" s="819"/>
      <c r="D8" s="70"/>
      <c r="E8" s="71"/>
      <c r="F8" s="72"/>
      <c r="G8" s="73"/>
      <c r="H8" s="74"/>
      <c r="I8" s="75"/>
      <c r="J8" s="76"/>
      <c r="K8" s="77"/>
      <c r="L8" s="78"/>
      <c r="M8" s="820"/>
      <c r="N8" s="80"/>
      <c r="O8" s="67"/>
      <c r="P8" s="81"/>
    </row>
    <row r="9" ht="12.0" customHeight="1">
      <c r="A9" s="821" t="s">
        <v>336</v>
      </c>
      <c r="B9" s="822" t="str">
        <f t="shared" ref="B9:B10" si="1">SUM(D9:P9)</f>
        <v>#VALUE!</v>
      </c>
      <c r="C9" s="821"/>
      <c r="D9" s="96" t="str">
        <f>'HOLD BUY Sheet'!R138+('HOLD BUY Sheet'!R144*'HOLD BUY Sheet'!$V$145)+('HOLD BUY Sheet'!R147*'HOLD BUY Sheet'!$V$148)+('HOLD BUY Sheet'!R150*'HOLD BUY Sheet'!$V$151)+('HOLD BUY Sheet'!R153*'HOLD BUY Sheet'!$V$154)+('HOLD BUY Sheet'!R156*'HOLD BUY Sheet'!$V$157)+('HOLD BUY Sheet'!R159*'HOLD BUY Sheet'!$V$160)+('HOLD BUY Sheet'!R162*'HOLD BUY Sheet'!$V$163)+('HOLD BUY Sheet'!R165*'HOLD BUY Sheet'!$V$166)+('HOLD BUY Sheet'!R168*'HOLD BUY Sheet'!$V$169)+('HOLD BUY Sheet'!R171*'HOLD BUY Sheet'!$V$172)+('HOLD BUY Sheet'!R174*'HOLD BUY Sheet'!$V$175)+('HOLD BUY Sheet'!R177*'HOLD BUY Sheet'!$V$178)+('HOLD BUY Sheet'!R180*'HOLD BUY Sheet'!$V$181)+('HOLD BUY Sheet'!R183*'HOLD BUY Sheet'!$V$184)+('HOLD BUY Sheet'!R186*'HOLD BUY Sheet'!$V$187)</f>
        <v>#VALUE!</v>
      </c>
      <c r="E9" s="97" t="str">
        <f>'HOLD BUY Sheet'!S138+('HOLD BUY Sheet'!S144*'HOLD BUY Sheet'!$V$145)+('HOLD BUY Sheet'!S147*'HOLD BUY Sheet'!$V$148)+('HOLD BUY Sheet'!S150*'HOLD BUY Sheet'!$V$151)+('HOLD BUY Sheet'!S153*'HOLD BUY Sheet'!$V$154)+('HOLD BUY Sheet'!S156*'HOLD BUY Sheet'!$V$157)+('HOLD BUY Sheet'!S159*'HOLD BUY Sheet'!$V$160)+('HOLD BUY Sheet'!S162*'HOLD BUY Sheet'!$V$163)+('HOLD BUY Sheet'!S165*'HOLD BUY Sheet'!$V$166)+('HOLD BUY Sheet'!S168*'HOLD BUY Sheet'!$V$169)+('HOLD BUY Sheet'!S171*'HOLD BUY Sheet'!$V$172)+('HOLD BUY Sheet'!S174*'HOLD BUY Sheet'!$V$175)+('HOLD BUY Sheet'!S177*'HOLD BUY Sheet'!$V$178)+('HOLD BUY Sheet'!S180*'HOLD BUY Sheet'!$V$181)+('HOLD BUY Sheet'!S183*'HOLD BUY Sheet'!$V$184)+('HOLD BUY Sheet'!S186*'HOLD BUY Sheet'!$V$187)</f>
        <v>#VALUE!</v>
      </c>
      <c r="F9" s="98" t="str">
        <f>'HOLD BUY Sheet'!T138+('HOLD BUY Sheet'!T144*'HOLD BUY Sheet'!$V$145)+('HOLD BUY Sheet'!T147*'HOLD BUY Sheet'!$V$148)+('HOLD BUY Sheet'!T150*'HOLD BUY Sheet'!$V$151)+('HOLD BUY Sheet'!T153*'HOLD BUY Sheet'!$V$154)+('HOLD BUY Sheet'!T156*'HOLD BUY Sheet'!$V$157)+('HOLD BUY Sheet'!T159*'HOLD BUY Sheet'!$V$160)+('HOLD BUY Sheet'!T162*'HOLD BUY Sheet'!$V$163)+('HOLD BUY Sheet'!T165*'HOLD BUY Sheet'!$V$166)+('HOLD BUY Sheet'!T168*'HOLD BUY Sheet'!$V$169)+('HOLD BUY Sheet'!T171*'HOLD BUY Sheet'!$V$172)+('HOLD BUY Sheet'!T174*'HOLD BUY Sheet'!$V$175)+('HOLD BUY Sheet'!T177*'HOLD BUY Sheet'!$V$178)+('HOLD BUY Sheet'!T180*'HOLD BUY Sheet'!$V$181)+('HOLD BUY Sheet'!T183*'HOLD BUY Sheet'!$V$184)+('HOLD BUY Sheet'!T186*'HOLD BUY Sheet'!$V$187)</f>
        <v>#VALUE!</v>
      </c>
      <c r="G9" s="99" t="str">
        <f>'HOLD BUY Sheet'!U138+('HOLD BUY Sheet'!U144*'HOLD BUY Sheet'!$V$145)+('HOLD BUY Sheet'!U147*'HOLD BUY Sheet'!$V$148)+('HOLD BUY Sheet'!U150*'HOLD BUY Sheet'!$V$151)+('HOLD BUY Sheet'!U153*'HOLD BUY Sheet'!$V$154)+('HOLD BUY Sheet'!U156*'HOLD BUY Sheet'!$V$157)+('HOLD BUY Sheet'!U159*'HOLD BUY Sheet'!$V$160)+('HOLD BUY Sheet'!U162*'HOLD BUY Sheet'!$V$163)+('HOLD BUY Sheet'!U165*'HOLD BUY Sheet'!$V$166)+('HOLD BUY Sheet'!U168*'HOLD BUY Sheet'!$V$169)+('HOLD BUY Sheet'!U171*'HOLD BUY Sheet'!$V$172)+('HOLD BUY Sheet'!U174*'HOLD BUY Sheet'!$V$175)+('HOLD BUY Sheet'!U177*'HOLD BUY Sheet'!$V$178)+('HOLD BUY Sheet'!U180*'HOLD BUY Sheet'!$V$181)+('HOLD BUY Sheet'!U183*'HOLD BUY Sheet'!$V$184)+('HOLD BUY Sheet'!U186*'HOLD BUY Sheet'!$V$187)</f>
        <v>#VALUE!</v>
      </c>
      <c r="H9" s="100" t="str">
        <f>'HOLD BUY Sheet'!V138+('HOLD BUY Sheet'!V144*'HOLD BUY Sheet'!$V$145)+('HOLD BUY Sheet'!V147*'HOLD BUY Sheet'!$V$148)+('HOLD BUY Sheet'!V150*'HOLD BUY Sheet'!$V$151)+('HOLD BUY Sheet'!V153*'HOLD BUY Sheet'!$V$154)+('HOLD BUY Sheet'!V156*'HOLD BUY Sheet'!$V$157)+('HOLD BUY Sheet'!V159*'HOLD BUY Sheet'!$V$160)+('HOLD BUY Sheet'!V162*'HOLD BUY Sheet'!$V$163)+('HOLD BUY Sheet'!V165*'HOLD BUY Sheet'!$V$166)+('HOLD BUY Sheet'!V168*'HOLD BUY Sheet'!$V$169)+('HOLD BUY Sheet'!V171*'HOLD BUY Sheet'!$V$172)+('HOLD BUY Sheet'!V174*'HOLD BUY Sheet'!$V$175)+('HOLD BUY Sheet'!V177*'HOLD BUY Sheet'!$V$178)+('HOLD BUY Sheet'!V180*'HOLD BUY Sheet'!$V$181)+('HOLD BUY Sheet'!V183*'HOLD BUY Sheet'!$V$184)+('HOLD BUY Sheet'!V186*'HOLD BUY Sheet'!$V$187)</f>
        <v>#VALUE!</v>
      </c>
      <c r="I9" s="101" t="str">
        <f>'HOLD BUY Sheet'!W138+('HOLD BUY Sheet'!W144*'HOLD BUY Sheet'!$V$145)+('HOLD BUY Sheet'!W147*'HOLD BUY Sheet'!$V$148)+('HOLD BUY Sheet'!W150*'HOLD BUY Sheet'!$V$151)+('HOLD BUY Sheet'!W153*'HOLD BUY Sheet'!$V$154)+('HOLD BUY Sheet'!W156*'HOLD BUY Sheet'!$V$157)+('HOLD BUY Sheet'!W159*'HOLD BUY Sheet'!$V$160)+('HOLD BUY Sheet'!W162*'HOLD BUY Sheet'!$V$163)+('HOLD BUY Sheet'!W165*'HOLD BUY Sheet'!$V$166)+('HOLD BUY Sheet'!W168*'HOLD BUY Sheet'!$V$169)+('HOLD BUY Sheet'!W171*'HOLD BUY Sheet'!$V$172)+('HOLD BUY Sheet'!W174*'HOLD BUY Sheet'!$V$175)+('HOLD BUY Sheet'!W177*'HOLD BUY Sheet'!$V$178)+('HOLD BUY Sheet'!W180*'HOLD BUY Sheet'!$V$181)+('HOLD BUY Sheet'!W183*'HOLD BUY Sheet'!$V$184)+('HOLD BUY Sheet'!W186*'HOLD BUY Sheet'!$V$187)</f>
        <v>#VALUE!</v>
      </c>
      <c r="J9" s="102" t="str">
        <f>'HOLD BUY Sheet'!X138+('HOLD BUY Sheet'!X144*'HOLD BUY Sheet'!$V$145)+('HOLD BUY Sheet'!X147*'HOLD BUY Sheet'!$V$148)+('HOLD BUY Sheet'!X150*'HOLD BUY Sheet'!$V$151)+('HOLD BUY Sheet'!X153*'HOLD BUY Sheet'!$V$154)+('HOLD BUY Sheet'!X156*'HOLD BUY Sheet'!$V$157)+('HOLD BUY Sheet'!X159*'HOLD BUY Sheet'!$V$160)+('HOLD BUY Sheet'!X162*'HOLD BUY Sheet'!$V$163)+('HOLD BUY Sheet'!X165*'HOLD BUY Sheet'!$V$166)+('HOLD BUY Sheet'!X168*'HOLD BUY Sheet'!$V$169)+('HOLD BUY Sheet'!X171*'HOLD BUY Sheet'!$V$172)+('HOLD BUY Sheet'!X174*'HOLD BUY Sheet'!$V$175)+('HOLD BUY Sheet'!X177*'HOLD BUY Sheet'!$V$178)+('HOLD BUY Sheet'!X180*'HOLD BUY Sheet'!$V$181)+('HOLD BUY Sheet'!X183*'HOLD BUY Sheet'!$V$184)+('HOLD BUY Sheet'!X186*'HOLD BUY Sheet'!$V$187)</f>
        <v>#VALUE!</v>
      </c>
      <c r="K9" s="103" t="str">
        <f>'HOLD BUY Sheet'!Y138+('HOLD BUY Sheet'!Y144*'HOLD BUY Sheet'!$V$145)+('HOLD BUY Sheet'!Y147*'HOLD BUY Sheet'!$V$148)+('HOLD BUY Sheet'!Y150*'HOLD BUY Sheet'!$V$151)+('HOLD BUY Sheet'!Y153*'HOLD BUY Sheet'!$V$154)+('HOLD BUY Sheet'!Y156*'HOLD BUY Sheet'!$V$157)+('HOLD BUY Sheet'!Y159*'HOLD BUY Sheet'!$V$160)+('HOLD BUY Sheet'!Y162*'HOLD BUY Sheet'!$V$163)+('HOLD BUY Sheet'!Y165*'HOLD BUY Sheet'!$V$166)+('HOLD BUY Sheet'!Y168*'HOLD BUY Sheet'!$V$169)+('HOLD BUY Sheet'!Y171*'HOLD BUY Sheet'!$V$172)+('HOLD BUY Sheet'!Y174*'HOLD BUY Sheet'!$V$175)+('HOLD BUY Sheet'!Y177*'HOLD BUY Sheet'!$V$178)+('HOLD BUY Sheet'!Y180*'HOLD BUY Sheet'!$V$181)+('HOLD BUY Sheet'!Y183*'HOLD BUY Sheet'!$V$184)+('HOLD BUY Sheet'!Y186*'HOLD BUY Sheet'!$V$187)</f>
        <v>#VALUE!</v>
      </c>
      <c r="L9" s="104" t="str">
        <f>'HOLD BUY Sheet'!Z138+('HOLD BUY Sheet'!Z144*'HOLD BUY Sheet'!$V$145)+('HOLD BUY Sheet'!Z147*'HOLD BUY Sheet'!$V$148)+('HOLD BUY Sheet'!Z150*'HOLD BUY Sheet'!$V$151)+('HOLD BUY Sheet'!Z153*'HOLD BUY Sheet'!$V$154)+('HOLD BUY Sheet'!Z156*'HOLD BUY Sheet'!$V$157)+('HOLD BUY Sheet'!Z159*'HOLD BUY Sheet'!$V$160)+('HOLD BUY Sheet'!Z162*'HOLD BUY Sheet'!$V$163)+('HOLD BUY Sheet'!Z165*'HOLD BUY Sheet'!$V$166)+('HOLD BUY Sheet'!Z168*'HOLD BUY Sheet'!$V$169)+('HOLD BUY Sheet'!Z171*'HOLD BUY Sheet'!$V$172)+('HOLD BUY Sheet'!Z174*'HOLD BUY Sheet'!$V$175)+('HOLD BUY Sheet'!Z177*'HOLD BUY Sheet'!$V$178)+('HOLD BUY Sheet'!Z180*'HOLD BUY Sheet'!$V$181)+('HOLD BUY Sheet'!Z183*'HOLD BUY Sheet'!$V$184)+('HOLD BUY Sheet'!Z186*'HOLD BUY Sheet'!$V$187)</f>
        <v>#VALUE!</v>
      </c>
      <c r="M9" s="105" t="str">
        <f>'HOLD BUY Sheet'!AA138+('HOLD BUY Sheet'!AA144*'HOLD BUY Sheet'!$V$145)+('HOLD BUY Sheet'!AA147*'HOLD BUY Sheet'!$V$148)+('HOLD BUY Sheet'!AA150*'HOLD BUY Sheet'!$V$151)+('HOLD BUY Sheet'!AA153*'HOLD BUY Sheet'!$V$154)+('HOLD BUY Sheet'!AA156*'HOLD BUY Sheet'!$V$157)+('HOLD BUY Sheet'!AA159*'HOLD BUY Sheet'!$V$160)+('HOLD BUY Sheet'!AA162*'HOLD BUY Sheet'!$V$163)+('HOLD BUY Sheet'!AA165*'HOLD BUY Sheet'!$V$166)+('HOLD BUY Sheet'!AA168*'HOLD BUY Sheet'!$V$169)+('HOLD BUY Sheet'!AA171*'HOLD BUY Sheet'!$V$172)+('HOLD BUY Sheet'!AA174*'HOLD BUY Sheet'!$V$175)+('HOLD BUY Sheet'!AA177*'HOLD BUY Sheet'!$V$178)+('HOLD BUY Sheet'!AA180*'HOLD BUY Sheet'!$V$181)+('HOLD BUY Sheet'!AA183*'HOLD BUY Sheet'!$V$184)+('HOLD BUY Sheet'!AA186*'HOLD BUY Sheet'!$V$187)</f>
        <v>#VALUE!</v>
      </c>
      <c r="N9" s="106" t="str">
        <f>'HOLD BUY Sheet'!AB138+('HOLD BUY Sheet'!AB144*'HOLD BUY Sheet'!$V$145)+('HOLD BUY Sheet'!AB147*'HOLD BUY Sheet'!$V$148)+('HOLD BUY Sheet'!AB150*'HOLD BUY Sheet'!$V$151)+('HOLD BUY Sheet'!AB153*'HOLD BUY Sheet'!$V$154)+('HOLD BUY Sheet'!AB156*'HOLD BUY Sheet'!$V$157)+('HOLD BUY Sheet'!AB159*'HOLD BUY Sheet'!$V$160)+('HOLD BUY Sheet'!AB162*'HOLD BUY Sheet'!$V$163)+('HOLD BUY Sheet'!AB165*'HOLD BUY Sheet'!$V$166)+('HOLD BUY Sheet'!AB168*'HOLD BUY Sheet'!$V$169)+('HOLD BUY Sheet'!AB171*'HOLD BUY Sheet'!$V$172)+('HOLD BUY Sheet'!AB174*'HOLD BUY Sheet'!$V$175)+('HOLD BUY Sheet'!AB177*'HOLD BUY Sheet'!$V$178)+('HOLD BUY Sheet'!AB180*'HOLD BUY Sheet'!$V$181)+('HOLD BUY Sheet'!AB183*'HOLD BUY Sheet'!$V$184)+('HOLD BUY Sheet'!AB186*'HOLD BUY Sheet'!$V$187)</f>
        <v>#VALUE!</v>
      </c>
      <c r="O9" s="107" t="str">
        <f>'HOLD BUY Sheet'!AC138+('HOLD BUY Sheet'!AC144*'HOLD BUY Sheet'!$V$145)+('HOLD BUY Sheet'!AC147*'HOLD BUY Sheet'!$V$148)+('HOLD BUY Sheet'!AC150*'HOLD BUY Sheet'!$V$151)+('HOLD BUY Sheet'!AC153*'HOLD BUY Sheet'!$V$154)+('HOLD BUY Sheet'!AC156*'HOLD BUY Sheet'!$V$157)+('HOLD BUY Sheet'!AC159*'HOLD BUY Sheet'!$V$160)+('HOLD BUY Sheet'!AC162*'HOLD BUY Sheet'!$V$163)+('HOLD BUY Sheet'!AC165*'HOLD BUY Sheet'!$V$166)+('HOLD BUY Sheet'!AC168*'HOLD BUY Sheet'!$V$169)+('HOLD BUY Sheet'!AC171*'HOLD BUY Sheet'!$V$172)+('HOLD BUY Sheet'!AC174*'HOLD BUY Sheet'!$V$175)+('HOLD BUY Sheet'!AC177*'HOLD BUY Sheet'!$V$178)+('HOLD BUY Sheet'!AC180*'HOLD BUY Sheet'!$V$181)+('HOLD BUY Sheet'!AC183*'HOLD BUY Sheet'!$V$184)+('HOLD BUY Sheet'!AC186*'HOLD BUY Sheet'!$V$187)</f>
        <v>#VALUE!</v>
      </c>
      <c r="P9" s="108" t="str">
        <f>'HOLD BUY Sheet'!AD138+('HOLD BUY Sheet'!AD144*'HOLD BUY Sheet'!$V$145)+('HOLD BUY Sheet'!AD147*'HOLD BUY Sheet'!$V$148)+('HOLD BUY Sheet'!AD150*'HOLD BUY Sheet'!$V$151)+('HOLD BUY Sheet'!AD153*'HOLD BUY Sheet'!$V$154)+('HOLD BUY Sheet'!AD156*'HOLD BUY Sheet'!$V$157)+('HOLD BUY Sheet'!AD159*'HOLD BUY Sheet'!$V$160)+('HOLD BUY Sheet'!AD162*'HOLD BUY Sheet'!$V$163)+('HOLD BUY Sheet'!AD165*'HOLD BUY Sheet'!$V$166)+('HOLD BUY Sheet'!AD168*'HOLD BUY Sheet'!$V$169)+('HOLD BUY Sheet'!AD171*'HOLD BUY Sheet'!$V$172)+('HOLD BUY Sheet'!AD174*'HOLD BUY Sheet'!$V$175)+('HOLD BUY Sheet'!AD177*'HOLD BUY Sheet'!$V$178)+('HOLD BUY Sheet'!AD180*'HOLD BUY Sheet'!$V$181)+('HOLD BUY Sheet'!AD183*'HOLD BUY Sheet'!$V$184)+('HOLD BUY Sheet'!AD186*'HOLD BUY Sheet'!$V$187)</f>
        <v>#VALUE!</v>
      </c>
    </row>
    <row r="10" ht="24.75" customHeight="1">
      <c r="A10" s="821" t="s">
        <v>337</v>
      </c>
      <c r="B10" s="823">
        <f t="shared" si="1"/>
        <v>0</v>
      </c>
      <c r="C10" s="821"/>
      <c r="D10" s="824">
        <f>SUM('HOLD BUY Sheet'!AF138,'HOLD BUY Sheet'!AF144,'HOLD BUY Sheet'!AF147,'HOLD BUY Sheet'!AF150,'HOLD BUY Sheet'!AF153,'HOLD BUY Sheet'!AF156,'HOLD BUY Sheet'!AF159,'HOLD BUY Sheet'!AF162,'HOLD BUY Sheet'!AF165,'HOLD BUY Sheet'!AF168,'HOLD BUY Sheet'!AF171,'HOLD BUY Sheet'!AF174,'HOLD BUY Sheet'!AF177,'HOLD BUY Sheet'!AF180,'HOLD BUY Sheet'!AF183,'HOLD BUY Sheet'!AF186)</f>
        <v>0</v>
      </c>
      <c r="E10" s="825">
        <f>SUM('HOLD BUY Sheet'!AG138,'HOLD BUY Sheet'!AG144,'HOLD BUY Sheet'!AG147,'HOLD BUY Sheet'!AG150,'HOLD BUY Sheet'!AG153,'HOLD BUY Sheet'!AG156,'HOLD BUY Sheet'!AG159,'HOLD BUY Sheet'!AG162,'HOLD BUY Sheet'!AG165,'HOLD BUY Sheet'!AG168,'HOLD BUY Sheet'!AG171,'HOLD BUY Sheet'!AG174,'HOLD BUY Sheet'!AG177,'HOLD BUY Sheet'!AG180,'HOLD BUY Sheet'!AG183,'HOLD BUY Sheet'!AG186)</f>
        <v>0</v>
      </c>
      <c r="F10" s="826">
        <f>SUM('HOLD BUY Sheet'!AH138,'HOLD BUY Sheet'!AH144,'HOLD BUY Sheet'!AH147,'HOLD BUY Sheet'!AH150,'HOLD BUY Sheet'!AH153,'HOLD BUY Sheet'!AH156,'HOLD BUY Sheet'!AH159,'HOLD BUY Sheet'!AH162,'HOLD BUY Sheet'!AH165,'HOLD BUY Sheet'!AH168,'HOLD BUY Sheet'!AH171,'HOLD BUY Sheet'!AH174,'HOLD BUY Sheet'!AH177,'HOLD BUY Sheet'!AH180,'HOLD BUY Sheet'!AH183,'HOLD BUY Sheet'!AH186)</f>
        <v>0</v>
      </c>
      <c r="G10" s="827">
        <f>SUM('HOLD BUY Sheet'!AI138,'HOLD BUY Sheet'!AI144,'HOLD BUY Sheet'!AI147,'HOLD BUY Sheet'!AI150,'HOLD BUY Sheet'!AI153,'HOLD BUY Sheet'!AI156,'HOLD BUY Sheet'!AI159,'HOLD BUY Sheet'!AI162,'HOLD BUY Sheet'!AI165,'HOLD BUY Sheet'!AI168,'HOLD BUY Sheet'!AI171,'HOLD BUY Sheet'!AI174,'HOLD BUY Sheet'!AI177,'HOLD BUY Sheet'!AI180,'HOLD BUY Sheet'!AI183,'HOLD BUY Sheet'!AI186)</f>
        <v>0</v>
      </c>
      <c r="H10" s="828">
        <f>SUM('HOLD BUY Sheet'!AJ138,'HOLD BUY Sheet'!AJ144,'HOLD BUY Sheet'!AJ147,'HOLD BUY Sheet'!AJ150,'HOLD BUY Sheet'!AJ153,'HOLD BUY Sheet'!AJ156,'HOLD BUY Sheet'!AJ159,'HOLD BUY Sheet'!AJ162,'HOLD BUY Sheet'!AJ165,'HOLD BUY Sheet'!AJ168,'HOLD BUY Sheet'!AJ171,'HOLD BUY Sheet'!AJ174,'HOLD BUY Sheet'!AJ177,'HOLD BUY Sheet'!AJ180,'HOLD BUY Sheet'!AJ183,'HOLD BUY Sheet'!AJ186)</f>
        <v>0</v>
      </c>
      <c r="I10" s="829">
        <f>SUM('HOLD BUY Sheet'!AK138,'HOLD BUY Sheet'!AK144,'HOLD BUY Sheet'!AK147,'HOLD BUY Sheet'!AK150,'HOLD BUY Sheet'!AK153,'HOLD BUY Sheet'!AK156,'HOLD BUY Sheet'!AK159,'HOLD BUY Sheet'!AK162,'HOLD BUY Sheet'!AK165,'HOLD BUY Sheet'!AK168,'HOLD BUY Sheet'!AK171,'HOLD BUY Sheet'!AK174,'HOLD BUY Sheet'!AK177,'HOLD BUY Sheet'!AK180,'HOLD BUY Sheet'!AK183,'HOLD BUY Sheet'!AK186)</f>
        <v>0</v>
      </c>
      <c r="J10" s="830">
        <f>SUM('HOLD BUY Sheet'!AL138,'HOLD BUY Sheet'!AL144,'HOLD BUY Sheet'!AL147,'HOLD BUY Sheet'!AL150,'HOLD BUY Sheet'!AL153,'HOLD BUY Sheet'!AL156,'HOLD BUY Sheet'!AL159,'HOLD BUY Sheet'!AL162,'HOLD BUY Sheet'!AL165,'HOLD BUY Sheet'!AL168,'HOLD BUY Sheet'!AL171,'HOLD BUY Sheet'!AL174,'HOLD BUY Sheet'!AL177,'HOLD BUY Sheet'!AL180,'HOLD BUY Sheet'!AL183,'HOLD BUY Sheet'!AL186)</f>
        <v>0</v>
      </c>
      <c r="K10" s="831">
        <f>SUM('HOLD BUY Sheet'!AM138,'HOLD BUY Sheet'!AM144,'HOLD BUY Sheet'!AM147,'HOLD BUY Sheet'!AM150,'HOLD BUY Sheet'!AM153,'HOLD BUY Sheet'!AM156,'HOLD BUY Sheet'!AM159,'HOLD BUY Sheet'!AM162,'HOLD BUY Sheet'!AM165,'HOLD BUY Sheet'!AM168,'HOLD BUY Sheet'!AM171,'HOLD BUY Sheet'!AM174,'HOLD BUY Sheet'!AM177,'HOLD BUY Sheet'!AM180,'HOLD BUY Sheet'!AM183,'HOLD BUY Sheet'!AM186)</f>
        <v>0</v>
      </c>
      <c r="L10" s="832">
        <f>SUM('HOLD BUY Sheet'!AN138,'HOLD BUY Sheet'!AN144,'HOLD BUY Sheet'!AN147,'HOLD BUY Sheet'!AN150,'HOLD BUY Sheet'!AN153,'HOLD BUY Sheet'!AN156,'HOLD BUY Sheet'!AN159,'HOLD BUY Sheet'!AN162,'HOLD BUY Sheet'!AN165,'HOLD BUY Sheet'!AN168,'HOLD BUY Sheet'!AN171,'HOLD BUY Sheet'!AN174,'HOLD BUY Sheet'!AN177,'HOLD BUY Sheet'!AN180,'HOLD BUY Sheet'!AN183,'HOLD BUY Sheet'!AN186)</f>
        <v>0</v>
      </c>
      <c r="M10" s="833">
        <f>SUM('HOLD BUY Sheet'!AO138,'HOLD BUY Sheet'!AO144,'HOLD BUY Sheet'!AO147,'HOLD BUY Sheet'!AO150,'HOLD BUY Sheet'!AO153,'HOLD BUY Sheet'!AO156,'HOLD BUY Sheet'!AO159,'HOLD BUY Sheet'!AO162,'HOLD BUY Sheet'!AO165,'HOLD BUY Sheet'!AO168,'HOLD BUY Sheet'!AO171,'HOLD BUY Sheet'!AO174,'HOLD BUY Sheet'!AO177,'HOLD BUY Sheet'!AO180,'HOLD BUY Sheet'!AO183,'HOLD BUY Sheet'!AO186)</f>
        <v>0</v>
      </c>
      <c r="N10" s="834">
        <f>SUM('HOLD BUY Sheet'!AP138,'HOLD BUY Sheet'!AP144,'HOLD BUY Sheet'!AP147,'HOLD BUY Sheet'!AP150,'HOLD BUY Sheet'!AP153,'HOLD BUY Sheet'!AP156,'HOLD BUY Sheet'!AP159,'HOLD BUY Sheet'!AP162,'HOLD BUY Sheet'!AP165,'HOLD BUY Sheet'!AP168,'HOLD BUY Sheet'!AP171,'HOLD BUY Sheet'!AP174,'HOLD BUY Sheet'!AP177,'HOLD BUY Sheet'!AP180,'HOLD BUY Sheet'!AP183,'HOLD BUY Sheet'!AP186)</f>
        <v>0</v>
      </c>
      <c r="O10" s="835">
        <f>SUM('HOLD BUY Sheet'!AQ138,'HOLD BUY Sheet'!AQ144,'HOLD BUY Sheet'!AQ147,'HOLD BUY Sheet'!AQ150,'HOLD BUY Sheet'!AQ153,'HOLD BUY Sheet'!AQ156,'HOLD BUY Sheet'!AQ159,'HOLD BUY Sheet'!AQ162,'HOLD BUY Sheet'!AQ165,'HOLD BUY Sheet'!AQ168,'HOLD BUY Sheet'!AQ171,'HOLD BUY Sheet'!AQ174,'HOLD BUY Sheet'!AQ177,'HOLD BUY Sheet'!AQ180,'HOLD BUY Sheet'!AQ183,'HOLD BUY Sheet'!AQ186)</f>
        <v>0</v>
      </c>
      <c r="P10" s="836">
        <f>SUM('HOLD BUY Sheet'!AR138,'HOLD BUY Sheet'!AR144,'HOLD BUY Sheet'!AR147,'HOLD BUY Sheet'!AR150,'HOLD BUY Sheet'!AR153,'HOLD BUY Sheet'!AR156,'HOLD BUY Sheet'!AR159,'HOLD BUY Sheet'!AR162,'HOLD BUY Sheet'!AR165,'HOLD BUY Sheet'!AR168,'HOLD BUY Sheet'!AR171,'HOLD BUY Sheet'!AR174,'HOLD BUY Sheet'!AR177,'HOLD BUY Sheet'!AR180,'HOLD BUY Sheet'!AR183,'HOLD BUY Sheet'!AR186)</f>
        <v>0</v>
      </c>
    </row>
    <row r="11" ht="12.0" customHeight="1"/>
    <row r="12" ht="12.0" customHeight="1"/>
    <row r="13" ht="12.0" customHeight="1">
      <c r="A13" s="817" t="s">
        <v>338</v>
      </c>
      <c r="B13" s="818" t="s">
        <v>335</v>
      </c>
      <c r="C13" s="817"/>
      <c r="D13" s="514" t="s">
        <v>157</v>
      </c>
      <c r="E13" s="515" t="s">
        <v>158</v>
      </c>
      <c r="F13" s="516" t="s">
        <v>159</v>
      </c>
      <c r="G13" s="517" t="s">
        <v>160</v>
      </c>
      <c r="H13" s="518" t="s">
        <v>161</v>
      </c>
      <c r="I13" s="519" t="s">
        <v>162</v>
      </c>
      <c r="J13" s="520" t="s">
        <v>163</v>
      </c>
      <c r="K13" s="521" t="s">
        <v>164</v>
      </c>
      <c r="L13" s="522" t="s">
        <v>165</v>
      </c>
      <c r="M13" s="523" t="s">
        <v>166</v>
      </c>
      <c r="N13" s="524" t="s">
        <v>167</v>
      </c>
    </row>
    <row r="14" ht="6.75" customHeight="1">
      <c r="B14" s="819"/>
      <c r="D14" s="528"/>
      <c r="E14" s="529"/>
      <c r="F14" s="70"/>
      <c r="G14" s="530"/>
      <c r="H14" s="531"/>
      <c r="I14" s="77"/>
      <c r="J14" s="532"/>
      <c r="K14" s="533"/>
      <c r="L14" s="81"/>
      <c r="M14" s="73"/>
      <c r="N14" s="74"/>
    </row>
    <row r="15" ht="28.5" customHeight="1">
      <c r="A15" s="821" t="s">
        <v>339</v>
      </c>
      <c r="B15" s="837">
        <f>SUM(D15:N15)</f>
        <v>0</v>
      </c>
      <c r="C15" s="821"/>
      <c r="D15" s="838">
        <f>'VOLUME BUY Sheet'!O21+('VOLUME BUY Sheet'!O27*'VOLUME BUY Sheet'!$C$26)</f>
        <v>0</v>
      </c>
      <c r="E15" s="788">
        <f>'VOLUME BUY Sheet'!P21+('VOLUME BUY Sheet'!P27*'VOLUME BUY Sheet'!$C$26)</f>
        <v>0</v>
      </c>
      <c r="F15" s="839">
        <f>'VOLUME BUY Sheet'!Q21+('VOLUME BUY Sheet'!Q27*'VOLUME BUY Sheet'!$C$26)</f>
        <v>0</v>
      </c>
      <c r="G15" s="840">
        <f>'VOLUME BUY Sheet'!R21+('VOLUME BUY Sheet'!R27*'VOLUME BUY Sheet'!$C$26)</f>
        <v>0</v>
      </c>
      <c r="H15" s="841">
        <f>'VOLUME BUY Sheet'!S21+('VOLUME BUY Sheet'!S27*'VOLUME BUY Sheet'!$C$26)</f>
        <v>0</v>
      </c>
      <c r="I15" s="842">
        <f>'VOLUME BUY Sheet'!T21+('VOLUME BUY Sheet'!T27*'VOLUME BUY Sheet'!$C$26)</f>
        <v>0</v>
      </c>
      <c r="J15" s="843">
        <f>'VOLUME BUY Sheet'!U21+('VOLUME BUY Sheet'!U27*'VOLUME BUY Sheet'!$C$26)</f>
        <v>0</v>
      </c>
      <c r="K15" s="844">
        <f>'VOLUME BUY Sheet'!V21+('VOLUME BUY Sheet'!V27*'VOLUME BUY Sheet'!$C$26)</f>
        <v>0</v>
      </c>
      <c r="L15" s="845">
        <f>'VOLUME BUY Sheet'!W21+('VOLUME BUY Sheet'!W27*'VOLUME BUY Sheet'!$C$26)</f>
        <v>0</v>
      </c>
      <c r="M15" s="846">
        <f>'VOLUME BUY Sheet'!X21+('VOLUME BUY Sheet'!X27*'VOLUME BUY Sheet'!$C$26)</f>
        <v>0</v>
      </c>
      <c r="N15" s="847">
        <f>'VOLUME BUY Sheet'!Y21+('VOLUME BUY Sheet'!Y27*'VOLUME BUY Sheet'!$C$26)</f>
        <v>0</v>
      </c>
    </row>
    <row r="16" ht="12.0" customHeight="1"/>
    <row r="17" ht="12.0" customHeight="1"/>
    <row r="18" ht="12.0" customHeight="1">
      <c r="A18" s="817" t="s">
        <v>340</v>
      </c>
      <c r="B18" s="818" t="s">
        <v>335</v>
      </c>
      <c r="C18" s="817"/>
      <c r="D18" s="623" t="str">
        <f>'KASTLINE FIBERGLASS BUY Sheet'!M8</f>
        <v>Silver Gray RAL 7001</v>
      </c>
      <c r="E18" s="624" t="str">
        <f>'KASTLINE FIBERGLASS BUY Sheet'!N8</f>
        <v>Zinc Yellow RAL 1018</v>
      </c>
      <c r="F18" s="625" t="str">
        <f>'KASTLINE FIBERGLASS BUY Sheet'!O8</f>
        <v>Traffic Yellow RAL 1023</v>
      </c>
      <c r="G18" s="515" t="str">
        <f>'KASTLINE FIBERGLASS BUY Sheet'!P8</f>
        <v>Fluoro Yellow RAL 1026</v>
      </c>
      <c r="H18" s="626" t="str">
        <f>'KASTLINE FIBERGLASS BUY Sheet'!Q8</f>
        <v>Traffic Red 
RAL
3020</v>
      </c>
      <c r="I18" s="627" t="str">
        <f>'KASTLINE FIBERGLASS BUY Sheet'!R8</f>
        <v>Sky
Blue
RAL 5015</v>
      </c>
      <c r="J18" s="628" t="str">
        <f>'KASTLINE FIBERGLASS BUY Sheet'!S8</f>
        <v>Signal Blue RAL
5005</v>
      </c>
      <c r="K18" s="629" t="str">
        <f>'KASTLINE FIBERGLASS BUY Sheet'!T8</f>
        <v>Leaf Green RAL
6002</v>
      </c>
      <c r="L18" s="630" t="str">
        <f>'KASTLINE FIBERGLASS BUY Sheet'!U8</f>
        <v>Pure Green RAL
6037</v>
      </c>
      <c r="M18" s="631" t="str">
        <f>'KASTLINE FIBERGLASS BUY Sheet'!V8</f>
        <v>Jet
Black RAL
9005</v>
      </c>
      <c r="N18" s="632" t="str">
        <f>'KASTLINE FIBERGLASS BUY Sheet'!W8</f>
        <v>Traffic White RAL
9016</v>
      </c>
      <c r="O18" s="633" t="str">
        <f>'KASTLINE FIBERGLASS BUY Sheet'!X8</f>
        <v>Fluoro Pink PMS
806C</v>
      </c>
      <c r="P18" s="634" t="str">
        <f>'KASTLINE FIBERGLASS BUY Sheet'!Y8</f>
        <v>Traffic Orange RAL 2009</v>
      </c>
      <c r="Q18" s="635" t="str">
        <f>'KASTLINE FIBERGLASS BUY Sheet'!Z8</f>
        <v>Pastel Orange RAL 2003</v>
      </c>
      <c r="R18" s="636" t="str">
        <f>'KASTLINE FIBERGLASS BUY Sheet'!AA8</f>
        <v>Fluoro Orange RAL 2005</v>
      </c>
      <c r="S18" s="637" t="str">
        <f>'KASTLINE FIBERGLASS BUY Sheet'!AB8</f>
        <v>Signal Violet 
RAL
4008</v>
      </c>
      <c r="T18" s="638" t="str">
        <f>'KASTLINE FIBERGLASS BUY Sheet'!AC8</f>
        <v>Purple US
PMS
267U</v>
      </c>
      <c r="U18" s="639" t="str">
        <f>'KASTLINE FIBERGLASS BUY Sheet'!AD8</f>
        <v>Tele-magenta
RAL
4010</v>
      </c>
    </row>
    <row r="19" ht="6.75" customHeight="1">
      <c r="B19" s="819"/>
      <c r="D19" s="848"/>
      <c r="E19" s="642"/>
      <c r="F19" s="643"/>
      <c r="G19" s="529"/>
      <c r="H19" s="849"/>
      <c r="I19" s="645"/>
      <c r="J19" s="850"/>
      <c r="K19" s="851"/>
      <c r="L19" s="648"/>
      <c r="M19" s="852"/>
      <c r="N19" s="853"/>
      <c r="O19" s="651"/>
      <c r="P19" s="652"/>
      <c r="Q19" s="653"/>
      <c r="R19" s="654"/>
      <c r="S19" s="655"/>
      <c r="T19" s="656"/>
      <c r="U19" s="657"/>
    </row>
    <row r="20" ht="28.5" customHeight="1">
      <c r="A20" s="854" t="s">
        <v>341</v>
      </c>
      <c r="B20" s="837">
        <f>SUM(D20:U20)</f>
        <v>0</v>
      </c>
      <c r="C20" s="854"/>
      <c r="D20" s="855">
        <f>'KASTLINE FIBERGLASS BUY Sheet'!M61+('KASTLINE FIBERGLASS BUY Sheet'!M67*'KASTLINE FIBERGLASS BUY Sheet'!$D$67)+('KASTLINE FIBERGLASS BUY Sheet'!M71*'KASTLINE FIBERGLASS BUY Sheet'!$D$71)</f>
        <v>0</v>
      </c>
      <c r="E20" s="786">
        <f>'KASTLINE FIBERGLASS BUY Sheet'!N61+('KASTLINE FIBERGLASS BUY Sheet'!N67*'KASTLINE FIBERGLASS BUY Sheet'!$D$67)+('KASTLINE FIBERGLASS BUY Sheet'!N71*'KASTLINE FIBERGLASS BUY Sheet'!$D$71)</f>
        <v>0</v>
      </c>
      <c r="F20" s="787">
        <f>'KASTLINE FIBERGLASS BUY Sheet'!O61+('KASTLINE FIBERGLASS BUY Sheet'!O67*'KASTLINE FIBERGLASS BUY Sheet'!$D$67)+('KASTLINE FIBERGLASS BUY Sheet'!O71*'KASTLINE FIBERGLASS BUY Sheet'!$D$71)</f>
        <v>0</v>
      </c>
      <c r="G20" s="788">
        <f>'KASTLINE FIBERGLASS BUY Sheet'!P61+('KASTLINE FIBERGLASS BUY Sheet'!P67*'KASTLINE FIBERGLASS BUY Sheet'!$D$67)+('KASTLINE FIBERGLASS BUY Sheet'!P71*'KASTLINE FIBERGLASS BUY Sheet'!$D$71)</f>
        <v>0</v>
      </c>
      <c r="H20" s="789">
        <f>'KASTLINE FIBERGLASS BUY Sheet'!Q61+('KASTLINE FIBERGLASS BUY Sheet'!Q67*'KASTLINE FIBERGLASS BUY Sheet'!$D$67)+('KASTLINE FIBERGLASS BUY Sheet'!Q71*'KASTLINE FIBERGLASS BUY Sheet'!$D$71)</f>
        <v>0</v>
      </c>
      <c r="I20" s="790">
        <f>'KASTLINE FIBERGLASS BUY Sheet'!R61+('KASTLINE FIBERGLASS BUY Sheet'!R67*'KASTLINE FIBERGLASS BUY Sheet'!$D$67)+('KASTLINE FIBERGLASS BUY Sheet'!R71*'KASTLINE FIBERGLASS BUY Sheet'!$D$71)</f>
        <v>0</v>
      </c>
      <c r="J20" s="791">
        <f>'KASTLINE FIBERGLASS BUY Sheet'!S61+('KASTLINE FIBERGLASS BUY Sheet'!S67*'KASTLINE FIBERGLASS BUY Sheet'!$D$67)+('KASTLINE FIBERGLASS BUY Sheet'!S71*'KASTLINE FIBERGLASS BUY Sheet'!$D$71)</f>
        <v>0</v>
      </c>
      <c r="K20" s="792">
        <f>'KASTLINE FIBERGLASS BUY Sheet'!T61+('KASTLINE FIBERGLASS BUY Sheet'!T67*'KASTLINE FIBERGLASS BUY Sheet'!$D$67)+('KASTLINE FIBERGLASS BUY Sheet'!T71*'KASTLINE FIBERGLASS BUY Sheet'!$D$71)</f>
        <v>0</v>
      </c>
      <c r="L20" s="856">
        <f>'KASTLINE FIBERGLASS BUY Sheet'!U61+('KASTLINE FIBERGLASS BUY Sheet'!U67*'KASTLINE FIBERGLASS BUY Sheet'!$D$67)+('KASTLINE FIBERGLASS BUY Sheet'!U71*'KASTLINE FIBERGLASS BUY Sheet'!$D$71)</f>
        <v>0</v>
      </c>
      <c r="M20" s="857">
        <f>'KASTLINE FIBERGLASS BUY Sheet'!V61+('KASTLINE FIBERGLASS BUY Sheet'!V67*'KASTLINE FIBERGLASS BUY Sheet'!$D$67)+('KASTLINE FIBERGLASS BUY Sheet'!V71*'KASTLINE FIBERGLASS BUY Sheet'!$D$71)</f>
        <v>0</v>
      </c>
      <c r="N20" s="858">
        <f>'KASTLINE FIBERGLASS BUY Sheet'!W61+('KASTLINE FIBERGLASS BUY Sheet'!W67*'KASTLINE FIBERGLASS BUY Sheet'!$D$67)+('KASTLINE FIBERGLASS BUY Sheet'!W71*'KASTLINE FIBERGLASS BUY Sheet'!$D$71)</f>
        <v>0</v>
      </c>
      <c r="O20" s="859">
        <f>'KASTLINE FIBERGLASS BUY Sheet'!X61+('KASTLINE FIBERGLASS BUY Sheet'!X67*'KASTLINE FIBERGLASS BUY Sheet'!$D$67)+('KASTLINE FIBERGLASS BUY Sheet'!X71*'KASTLINE FIBERGLASS BUY Sheet'!$D$71)</f>
        <v>0</v>
      </c>
      <c r="P20" s="797">
        <f>'KASTLINE FIBERGLASS BUY Sheet'!Y61+('KASTLINE FIBERGLASS BUY Sheet'!Y67*'KASTLINE FIBERGLASS BUY Sheet'!$D$67)+('KASTLINE FIBERGLASS BUY Sheet'!Y71*'KASTLINE FIBERGLASS BUY Sheet'!$D$71)</f>
        <v>0</v>
      </c>
      <c r="Q20" s="860">
        <f>'KASTLINE FIBERGLASS BUY Sheet'!Z61+('KASTLINE FIBERGLASS BUY Sheet'!Z67*'KASTLINE FIBERGLASS BUY Sheet'!$D$67)+('KASTLINE FIBERGLASS BUY Sheet'!Z71*'KASTLINE FIBERGLASS BUY Sheet'!$D$71)</f>
        <v>0</v>
      </c>
      <c r="R20" s="861">
        <f>'KASTLINE FIBERGLASS BUY Sheet'!AA61+('KASTLINE FIBERGLASS BUY Sheet'!AA67*'KASTLINE FIBERGLASS BUY Sheet'!$D$67)+('KASTLINE FIBERGLASS BUY Sheet'!AA71*'KASTLINE FIBERGLASS BUY Sheet'!$D$71)</f>
        <v>0</v>
      </c>
      <c r="S20" s="862">
        <f>'KASTLINE FIBERGLASS BUY Sheet'!AB61+('KASTLINE FIBERGLASS BUY Sheet'!AB67*'KASTLINE FIBERGLASS BUY Sheet'!$D$67)+('KASTLINE FIBERGLASS BUY Sheet'!AB71*'KASTLINE FIBERGLASS BUY Sheet'!$D$71)</f>
        <v>0</v>
      </c>
      <c r="T20" s="863">
        <f>'KASTLINE FIBERGLASS BUY Sheet'!AC61+('KASTLINE FIBERGLASS BUY Sheet'!AC67*'KASTLINE FIBERGLASS BUY Sheet'!$D$67)+('KASTLINE FIBERGLASS BUY Sheet'!AC71*'KASTLINE FIBERGLASS BUY Sheet'!$D$71)</f>
        <v>0</v>
      </c>
      <c r="U20" s="802">
        <f>'KASTLINE FIBERGLASS BUY Sheet'!AD61+('KASTLINE FIBERGLASS BUY Sheet'!AD67*'KASTLINE FIBERGLASS BUY Sheet'!$D$67)+('KASTLINE FIBERGLASS BUY Sheet'!AD71*'KASTLINE FIBERGLASS BUY Sheet'!$D$71)</f>
        <v>0</v>
      </c>
    </row>
    <row r="21" ht="12.0" customHeight="1">
      <c r="B21" s="854"/>
      <c r="C21" s="854"/>
    </row>
    <row r="22" ht="12.0" customHeight="1"/>
    <row r="23" ht="12.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
    <mergeCell ref="A20:A21"/>
  </mergeCells>
  <printOptions/>
  <pageMargins bottom="0.75" footer="0.0" header="0.0" left="0.2" right="0.2" top="0.75"/>
  <pageSetup orientation="landscape"/>
  <headerFooter>
    <oddHeader>&amp;RJuly 4, 2023 International Distributor-EURO</oddHead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2021-02-27T21:00:04Z</dcterms:created>
  <dc:creator>W T</dc:creator>
</cp:coreProperties>
</file>